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9120" tabRatio="596" activeTab="3"/>
  </bookViews>
  <sheets>
    <sheet name="Guidelines" sheetId="1" r:id="rId1"/>
    <sheet name="Form" sheetId="2" r:id="rId2"/>
    <sheet name="Challan" sheetId="3" r:id="rId3"/>
    <sheet name="Annexure-I" sheetId="4" r:id="rId4"/>
    <sheet name="Annexure-II" sheetId="5" state="hidden" r:id="rId5"/>
    <sheet name="Annexure-III" sheetId="6" state="hidden" r:id="rId6"/>
    <sheet name="outPut" sheetId="7" state="hidden" r:id="rId7"/>
    <sheet name="ImportSheet" sheetId="8" state="hidden" r:id="rId8"/>
    <sheet name="Param" sheetId="9" state="hidden" r:id="rId9"/>
  </sheets>
  <definedNames>
    <definedName name="annexureChallanSrno">'Annexure-I'!$A$11:$A$103</definedName>
    <definedName name="annexureDatabase">'Annexure-I'!$A$11:$AA$103</definedName>
    <definedName name="annexureEducation">'Annexure-I'!$T$11:$T$103</definedName>
    <definedName name="annexureSurcharges">'Annexure-I'!$S$11:$S$103</definedName>
    <definedName name="annexureTDS">'Annexure-I'!$R$11:$R$103</definedName>
    <definedName name="annexureTotalDeposit">'Annexure-I'!$W$11:$W$103</definedName>
    <definedName name="ChallanDatabase">'Challan'!$A$7:$S$51</definedName>
    <definedName name="ChallanDatabaseTotal">'Challan'!$A$7:$T$51</definedName>
    <definedName name="ChallanSrnoList">'Challan'!$A$7:$A$50</definedName>
    <definedName name="cntCheck">'Annexure-III'!$A$159</definedName>
    <definedName name="CntSalaryEmp" localSheetId="6">'Annexure-II'!$A$152</definedName>
    <definedName name="CntSalaryEmp">'Annexure-II'!$A$152</definedName>
    <definedName name="DeducteeCount">'Annexure-I'!$J$11:$J$102</definedName>
    <definedName name="eMailVerification1" localSheetId="8">'Form'!$IQ$50</definedName>
    <definedName name="eMailVerification1">'Form'!$IQ$50</definedName>
    <definedName name="eMailVerification2" localSheetId="8">'Form'!$IQ$44</definedName>
    <definedName name="eMailVerification2">'Form'!$IQ$44</definedName>
    <definedName name="GovtOthers" localSheetId="4">'Challan'!$N$5</definedName>
    <definedName name="GovtOthers" localSheetId="5">'Challan'!$N$5</definedName>
    <definedName name="GovtOthers" localSheetId="6">'Challan'!$N$5</definedName>
    <definedName name="GovtOthers">'Form'!$V$18</definedName>
    <definedName name="GrossTotalIncome">'Annexure-II'!$R$152</definedName>
    <definedName name="IIITotalF">'Annexure-III'!$F$159</definedName>
    <definedName name="IIITotalG" localSheetId="6">'Annexure-III'!$G$159</definedName>
    <definedName name="IIITotalG">'Annexure-III'!$G$159</definedName>
    <definedName name="IIITotalH" localSheetId="6">'Annexure-III'!$H$159</definedName>
    <definedName name="IIITotalH">'Annexure-III'!$H$159</definedName>
    <definedName name="IIITotalI">'Annexure-III'!$I$159</definedName>
    <definedName name="IIITotalJ" localSheetId="6">'Annexure-III'!$J$159</definedName>
    <definedName name="IIITotalJ">'Annexure-III'!$J$159</definedName>
    <definedName name="IIITotalK" localSheetId="6">'Annexure-III'!$K$159</definedName>
    <definedName name="IIITotalK">'Annexure-III'!$K$159</definedName>
    <definedName name="IIITotalL" localSheetId="6">'Annexure-III'!$L$159</definedName>
    <definedName name="IIITotalL">'Annexure-III'!$L$159</definedName>
    <definedName name="IIITotalM" localSheetId="6">'Annexure-III'!$M$159</definedName>
    <definedName name="IIITotalM">'Annexure-III'!$M$159</definedName>
    <definedName name="IIITotalN" localSheetId="6">'Annexure-III'!$N$159</definedName>
    <definedName name="IIITotalN">'Annexure-III'!$N$159</definedName>
    <definedName name="IIITotalO" localSheetId="6">'Annexure-III'!$O$159</definedName>
    <definedName name="IIITotalO">'Annexure-III'!$O$159</definedName>
    <definedName name="IIITotalP">'Annexure-III'!$P$159</definedName>
    <definedName name="IITotalF" localSheetId="6">'Annexure-II'!$G$152</definedName>
    <definedName name="IITotalF">'Annexure-II'!$G$152</definedName>
    <definedName name="IITotalG" localSheetId="6">'Annexure-II'!$H$152</definedName>
    <definedName name="IITotalG">'Annexure-II'!$H$152</definedName>
    <definedName name="IITotalK" localSheetId="6">'Annexure-II'!$O$152</definedName>
    <definedName name="IITotalK">'Annexure-II'!$O$152</definedName>
    <definedName name="IITotalM" localSheetId="6">'Annexure-II'!$Q$152</definedName>
    <definedName name="IITotalM">'Annexure-II'!$Q$152</definedName>
    <definedName name="mainArea">'Challan'!$A$7:$W$51</definedName>
    <definedName name="mainAreaAnnex">'Annexure-I'!$A$14:$AA$103</definedName>
    <definedName name="MainAreaAnnexII">'Annexure-II'!$A$8:$AF$149</definedName>
    <definedName name="MainAreaAnnexIII">'Annexure-III'!$A$9:$P$158</definedName>
    <definedName name="mainAreaForm">'Form'!$A$3:$AQ$51</definedName>
    <definedName name="OltasCess">'Challan'!$E$51</definedName>
    <definedName name="OltasIncomeTAx">'Challan'!$C$51</definedName>
    <definedName name="OltasInterest">'Challan'!$F$51</definedName>
    <definedName name="OltasOthers">'Challan'!$G$51</definedName>
    <definedName name="OltasSurcharge">'Challan'!$D$51</definedName>
    <definedName name="OltasTotal" localSheetId="6">'Challan'!$I$51</definedName>
    <definedName name="OltasTotal">'Challan'!$I$51</definedName>
    <definedName name="_xlnm.Print_Area" localSheetId="4">'Annexure-II'!$A$1:$AF$152</definedName>
    <definedName name="_xlnm.Print_Area" localSheetId="5">'Annexure-III'!$A$4:$P$159</definedName>
    <definedName name="_xlnm.Print_Area" localSheetId="2">'Challan'!$A$1:$Q$6</definedName>
    <definedName name="rangeBC5AnnexII">'Annexure-II'!$B$8:$B$149</definedName>
    <definedName name="rangeMC5Annex">'Annexure-I'!$M$14:$M$102</definedName>
    <definedName name="SalaryDetailCount">'Annexure-II'!$A$8:$A$149</definedName>
    <definedName name="SectionCd">'Challan'!$IV$798:$IV$811</definedName>
    <definedName name="SEctionCode">'Challan'!$IV$847:$IV$848</definedName>
    <definedName name="TotalTAxDeposited">'Annexure-I'!$W$103</definedName>
  </definedNames>
  <calcPr fullCalcOnLoad="1"/>
</workbook>
</file>

<file path=xl/sharedStrings.xml><?xml version="1.0" encoding="utf-8"?>
<sst xmlns="http://schemas.openxmlformats.org/spreadsheetml/2006/main" count="1701" uniqueCount="849">
  <si>
    <t>Deductions under section 16(i)</t>
  </si>
  <si>
    <t>Deductions under section 16(ii)</t>
  </si>
  <si>
    <t>Deductions under section 16(iii)</t>
  </si>
  <si>
    <t>Total Tax Deposit Amount as per deductee annexure (Total Sum of 323)</t>
  </si>
  <si>
    <t>Central/OtherGovernment</t>
  </si>
  <si>
    <t>Employee's Serial No. in coloumn 327 of annexture II of Form No. 24Q</t>
  </si>
  <si>
    <t xml:space="preserve">Do not use paste data from other sources in the file in such a fashion which may result in loss of validations/formulae provided for cells. </t>
  </si>
  <si>
    <t xml:space="preserve">Deductor should provide an Indian address in the return. TAN must be quoted compusorily.  </t>
  </si>
  <si>
    <t xml:space="preserve">If the drop down list has been provided for any column, then the value should be picked from the given list only. </t>
  </si>
  <si>
    <t xml:space="preserve">Date should always be entered in dd-mm-yyyy format. </t>
  </si>
  <si>
    <t>Nowhere in the file, date should exceed the current date.</t>
  </si>
  <si>
    <t xml:space="preserve">If there is no amount to be mentioned in any of the amount column, then 0 (zero) must be mentioned. Amount field should not be left blank.  </t>
  </si>
  <si>
    <t>NS1</t>
  </si>
  <si>
    <t>Ao Approval</t>
  </si>
  <si>
    <t>26Q</t>
  </si>
  <si>
    <t>MUMN05226E</t>
  </si>
  <si>
    <t>AAACN2082N</t>
  </si>
  <si>
    <t>Q1</t>
  </si>
  <si>
    <t>National Securities Depository Limited</t>
  </si>
  <si>
    <t>If return is being filed through a TIN-FC, then CD/floppy should be accompanied by Form 27A in physical form. Please note that this form needs to be prepared separately. Format of same is available on www.rushabhinfosys.com</t>
  </si>
  <si>
    <r>
      <t>Nil Return</t>
    </r>
    <r>
      <rPr>
        <b/>
        <sz val="12"/>
        <color indexed="14"/>
        <rFont val="Arial"/>
        <family val="2"/>
      </rPr>
      <t xml:space="preserve"> -</t>
    </r>
    <r>
      <rPr>
        <sz val="10"/>
        <color indexed="14"/>
        <rFont val="Arial"/>
        <family val="2"/>
      </rPr>
      <t xml:space="preserve"> </t>
    </r>
    <r>
      <rPr>
        <sz val="10"/>
        <color indexed="12"/>
        <rFont val="Arial"/>
        <family val="2"/>
      </rPr>
      <t xml:space="preserve">This RPU can be used to prepare a return without a challan and/or deductee. If there is no challan ie when no tax has been deposited, then challan sheet should be filled as below - </t>
    </r>
  </si>
  <si>
    <r>
      <t>Pre-requisites -</t>
    </r>
    <r>
      <rPr>
        <sz val="10"/>
        <color indexed="14"/>
        <rFont val="Arial"/>
        <family val="2"/>
      </rPr>
      <t xml:space="preserve"> </t>
    </r>
    <r>
      <rPr>
        <sz val="10"/>
        <color indexed="18"/>
        <rFont val="Arial"/>
        <family val="2"/>
      </rPr>
      <t xml:space="preserve">
a) This RPU can be run on any computer with Microsoft Office - Excel 97 or above. It is required that security level is set at medium for proper running of the macros. This may be checked from Tools -  Macro - Security options. If while opening the RPU, system asks whether to disable or enable the macro, please click on enable macro option. 
b) Please ensure that the date format in your machine is dd/mm/yyyy and date is correct before using the RPU.
</t>
    </r>
  </si>
  <si>
    <t>For further details refer Deductors' Manual and Do's and Dont's available on www.rushabhinfosys.com</t>
  </si>
  <si>
    <t>This RPU is property of Rushabh. This has been made available on Rushabh TIN website - www.rushabhinfosys.com as a free download.</t>
  </si>
  <si>
    <r>
      <t>4.</t>
    </r>
    <r>
      <rPr>
        <sz val="10"/>
        <color indexed="20"/>
        <rFont val="Arial"/>
        <family val="0"/>
      </rPr>
      <t xml:space="preserve"> Details of tax deducted and paid to the credit of Central Government </t>
    </r>
  </si>
  <si>
    <t>N. A.</t>
  </si>
  <si>
    <t>4th Floor,</t>
  </si>
  <si>
    <t>Trade World</t>
  </si>
  <si>
    <t>Kamala Mills Compound</t>
  </si>
  <si>
    <t>Senapati Bapat Marg</t>
  </si>
  <si>
    <t>Mumbai</t>
  </si>
  <si>
    <t>tejas@nsdl.co.in</t>
  </si>
  <si>
    <t>Tejas K Desai</t>
  </si>
  <si>
    <t>AVP</t>
  </si>
  <si>
    <t>tejasd@nsdl.co.in</t>
  </si>
  <si>
    <t>Form!AG12</t>
  </si>
  <si>
    <t>Form!AG13</t>
  </si>
  <si>
    <t>Form!M8</t>
  </si>
  <si>
    <t>Form!M10</t>
  </si>
  <si>
    <t>Form!AG10</t>
  </si>
  <si>
    <t>Form!Ag8</t>
  </si>
  <si>
    <t>Form!W6</t>
  </si>
  <si>
    <t>Form!M17</t>
  </si>
  <si>
    <t>Form!M19</t>
  </si>
  <si>
    <t>Form!M21</t>
  </si>
  <si>
    <t>Form!M22</t>
  </si>
  <si>
    <t>Form!M23</t>
  </si>
  <si>
    <t>Form!M24</t>
  </si>
  <si>
    <t>Form!m25</t>
  </si>
  <si>
    <t>Form!M26</t>
  </si>
  <si>
    <t>Form!M27</t>
  </si>
  <si>
    <t>Form!m29</t>
  </si>
  <si>
    <t>Form!m28</t>
  </si>
  <si>
    <t>Form!p28</t>
  </si>
  <si>
    <t>Form!An28</t>
  </si>
  <si>
    <t>Form!V18</t>
  </si>
  <si>
    <t>Form!M32</t>
  </si>
  <si>
    <t>Form!m33</t>
  </si>
  <si>
    <t>Form!m34</t>
  </si>
  <si>
    <t>Form!m35</t>
  </si>
  <si>
    <t>Form!m36</t>
  </si>
  <si>
    <t>Form!m37</t>
  </si>
  <si>
    <t>Form!m38</t>
  </si>
  <si>
    <t>Form!m39</t>
  </si>
  <si>
    <t>Form!m40</t>
  </si>
  <si>
    <t>Form!m42</t>
  </si>
  <si>
    <t>Form!m41</t>
  </si>
  <si>
    <t>Form!P41</t>
  </si>
  <si>
    <t>Form!An41</t>
  </si>
  <si>
    <t xml:space="preserve">Rushabh e-TDS Return Preparation Utility (RPU) </t>
  </si>
  <si>
    <t>This file should be validated with the latest File Validation Utility (current version - 2.08). Upload file created by FVU ie .FVU file should be copied on a CD/floppy and be submitted to any TIN-FC or may be filed through Online return filing facility available on www.tin-Rushabh.com   It may be noted that the FVU for returns for F.Y. 2005-06 is different from the FVU used for previous financial years.</t>
  </si>
  <si>
    <t>Caution - It may be noted this RPU has been provided with a view to help deductors / collectors in preparation of their returns not exceeding 20000 deductee records. While all necessary care has been taken by Rushabh, deductors / collectors are advised to ensure the correctness of their return in all respects, including but not limited to its conformity with the applicable rules before the submission of same.</t>
  </si>
  <si>
    <t xml:space="preserve">Rushabh does not assume any responsibility in respect of performance or output of the RPU in any manner. </t>
  </si>
  <si>
    <t xml:space="preserve">It should be noted that RPU and FVU are subject to modifications by Rushabh. Hence the latest available version on our website should be used. </t>
  </si>
  <si>
    <t xml:space="preserve">Important instructions for using the Return Preparation Utility (RPU) version 3.22- </t>
  </si>
  <si>
    <t>Form!M43</t>
  </si>
  <si>
    <t>Form!P43</t>
  </si>
  <si>
    <t>07052005</t>
  </si>
  <si>
    <t xml:space="preserve">In PAN field for employee, proper PAN, if available, should be written. If PAN of the employee is not available then PANNOTAVBL should be stated in the respective cell. If the PAN furnished by deductee is not proper (ie not a ten digit alphanumeric code) then PANINVALID should be stated in the respective cell. If the employee has applied for PAN, PANAPPLIED should be mentioned. </t>
  </si>
  <si>
    <t>Date on which tax deposited (col. no. 310) last day of respective quarter e.g. for quarter 1</t>
  </si>
  <si>
    <t>Challan!L7</t>
  </si>
  <si>
    <t>Challan!N7</t>
  </si>
  <si>
    <t>Challan!B7</t>
  </si>
  <si>
    <t>Challan!C7</t>
  </si>
  <si>
    <t>Challan!D7</t>
  </si>
  <si>
    <t>Challan!E7</t>
  </si>
  <si>
    <t>Challan!F7</t>
  </si>
  <si>
    <t>Challan!G7</t>
  </si>
  <si>
    <t>Challan!I7</t>
  </si>
  <si>
    <t>Challan!U7</t>
  </si>
  <si>
    <t>Challan!R7</t>
  </si>
  <si>
    <t>Challan!S7</t>
  </si>
  <si>
    <t>Challan!J7</t>
  </si>
  <si>
    <t>Challan!q7</t>
  </si>
  <si>
    <t>PANNOTAVBL</t>
  </si>
  <si>
    <t>Prakash</t>
  </si>
  <si>
    <t>25052005</t>
  </si>
  <si>
    <t>'Annexure-I'!K11</t>
  </si>
  <si>
    <t>'Annexure-I'!M11</t>
  </si>
  <si>
    <t>'Annexure-I'!N11</t>
  </si>
  <si>
    <t>'Annexure-I'!R11</t>
  </si>
  <si>
    <t>'Annexure-I'!S11</t>
  </si>
  <si>
    <t>'Annexure-I'!T11</t>
  </si>
  <si>
    <t>'Annexure-I'!U11</t>
  </si>
  <si>
    <t>'Annexure-I'!W11</t>
  </si>
  <si>
    <t>'Annexure-I'!P11</t>
  </si>
  <si>
    <t>'Annexure-I'!O11</t>
  </si>
  <si>
    <t>'Annexure-I'!Y11</t>
  </si>
  <si>
    <t>'Annexure-I'!Z11</t>
  </si>
  <si>
    <t>'Annexure-I'!Q11</t>
  </si>
  <si>
    <t>'Annexure-I'!AA11</t>
  </si>
  <si>
    <t>Transfer voucher / Challan serial No. (col. no. 311)</t>
  </si>
  <si>
    <t xml:space="preserve">Please do not make any change in the format of the file. There are some hidden rows, columns and sheets which should not be unhidden. 
</t>
  </si>
  <si>
    <t>Please enter BSR Code</t>
  </si>
  <si>
    <t xml:space="preserve">TAN in Form &amp; Annexure should be 10 digit alphanumeric code </t>
  </si>
  <si>
    <t>PAN of deductor must be of 10 characters</t>
  </si>
  <si>
    <t>Enter Employer / Deductor address</t>
  </si>
  <si>
    <t>Specify whether address of deductor has changed since last return</t>
  </si>
  <si>
    <t>Enter Responsible Person's Address1 - Flat No.</t>
  </si>
  <si>
    <t>Specify whether Address of Responsible person has changed since last Return</t>
  </si>
  <si>
    <t>Enter Total amount of salary, excluding amount required  to shown in columns 332 and 333.</t>
  </si>
  <si>
    <t>Whether TDS deposited by book entry? Yes/No (col. no. 312)</t>
  </si>
  <si>
    <t>Interest Rs.</t>
  </si>
  <si>
    <t>Other Rs.</t>
  </si>
  <si>
    <t>Do you want to use online facility for furnishing the statement?(Yes/No)</t>
  </si>
  <si>
    <t>(For more details of online regisration for filling statement refer http:\\tin-nsdl.com)</t>
  </si>
  <si>
    <t>AJ46</t>
  </si>
  <si>
    <t>Enter Organizaiton ID</t>
  </si>
  <si>
    <t>From drop down menu</t>
  </si>
  <si>
    <t>Section code (section relevant to the nature of payment)</t>
  </si>
  <si>
    <t>0 (zero)</t>
  </si>
  <si>
    <t>Blank</t>
  </si>
  <si>
    <t>Srl. No. (col. No. 301)</t>
  </si>
  <si>
    <t>Field</t>
  </si>
  <si>
    <t>Value</t>
  </si>
  <si>
    <t>Cheque / DD number (col. 308 and 309)</t>
  </si>
  <si>
    <t xml:space="preserve">If there is no deductee, then deductee sheet should be left blank totally. No value should be entered in any cell. </t>
  </si>
  <si>
    <t>After the data entry is over, return file should be created by clicking - create file button which is available on top of the last Annexure. The output of the RPU gets saved by default name (e.g 'FORM24Q1' for quarter 1) on 'C' drive. The location and name of the file can be changed afterwards.</t>
  </si>
  <si>
    <r>
      <t xml:space="preserve">Purpose - </t>
    </r>
    <r>
      <rPr>
        <sz val="10"/>
        <color indexed="18"/>
        <rFont val="Arial"/>
        <family val="2"/>
      </rPr>
      <t xml:space="preserve">
This utility is for preparation of quarterly returns for F.Y. 2005 - 06. If you wish to prepare returns for F.Y. 2004 - 05 or prior, then a different RPU (latest version 4.80) should be used. This version is meant for preparation of regular (original) returns only where number of deductee records do not exceed 20000. </t>
    </r>
  </si>
  <si>
    <t>If additional rows are required for data entry then, please use the 'insert row' button. Put the cursor at the row below which you need the row/s to be inserted. Clicking this option, it will ask for number of row/s to be inserted. For deletion of rows use 'delete row' button. Clicking this option, current row (ie where the cursor is located) will get deleted.</t>
  </si>
  <si>
    <t>Challan Serial No. should be selected from drop-down for all deductee detail records in Annexure-I.  This is mandatory for all the rows in Annexure-I.</t>
  </si>
  <si>
    <t xml:space="preserve">Date of payment/credit to deductee or date of collection/debit from party should always be within the financial year relevant to the quarter for which the return is being prepared. </t>
  </si>
  <si>
    <t>Amt. fields ie TDS, Surcharge, Edu. Cess, Interest and Other (col. 302 to 306)</t>
  </si>
  <si>
    <t>Total (F+G+H)</t>
  </si>
  <si>
    <t>TDS  Rs.</t>
  </si>
  <si>
    <t>Surcharge Rs.</t>
  </si>
  <si>
    <t>Education     Cess Rs.</t>
  </si>
  <si>
    <t xml:space="preserve">Taxable Amount on which tax deducted        Rs. </t>
  </si>
  <si>
    <t>* Write "A" if "lower deduction" or write "B" if "no deduction" is on account of a certificate under Section 197.</t>
  </si>
  <si>
    <t>(1) Indicate the type of deductor "Central/other Government" or "Others".</t>
  </si>
  <si>
    <t>(3) Column is relevant only for Government deductors.</t>
  </si>
  <si>
    <t>(6) Please record on every page totals of each of the columns.</t>
  </si>
  <si>
    <t>Interest        Rs.</t>
  </si>
  <si>
    <t xml:space="preserve">Others         Rs. </t>
  </si>
  <si>
    <t>Total amount deductible under Chapter VI-A (Total of columns 340, 341 and 342)</t>
  </si>
  <si>
    <t>Total Income-tax payable (column 345 minus total of columns 346, 347, 348 and 349) and surcharge thereon</t>
  </si>
  <si>
    <t xml:space="preserve">Income Tax on total income </t>
  </si>
  <si>
    <t>Where any conveyance has been provided by the employer free or at a concessional rate or where the employee is allowed the use of one or more motor-cars owned or hired by the employer or where the employer incurs the running expenses of a motor car owned by employees estimated value of prerequisite (give details)</t>
  </si>
  <si>
    <t>Remuneration paid by the employer for domestic and personal services provided to the employee (give details)</t>
  </si>
  <si>
    <t>Interest         Rs.</t>
  </si>
  <si>
    <t>Others          Rs.</t>
  </si>
  <si>
    <t>TDS -Income Tax                 Rs.</t>
  </si>
  <si>
    <t>TDS -Surcharge   Rs.</t>
  </si>
  <si>
    <t>TDS - Cess        Rs.</t>
  </si>
  <si>
    <t>Total  Tax Deposited         Rs. (302+303+304+305+306)</t>
  </si>
  <si>
    <t>Form No.</t>
  </si>
  <si>
    <t>for the quarter ended</t>
  </si>
  <si>
    <t>March</t>
  </si>
  <si>
    <t>(year)</t>
  </si>
  <si>
    <t>(a) Tax deduction Account No.</t>
  </si>
  <si>
    <t>(c) Financial Year</t>
  </si>
  <si>
    <t>(b) Permanent Account No.</t>
  </si>
  <si>
    <t>(d) Assessment Year</t>
  </si>
  <si>
    <t>2005-2006</t>
  </si>
  <si>
    <t>(e) Is this a revised return</t>
  </si>
  <si>
    <t xml:space="preserve"> (Yes / no )</t>
  </si>
  <si>
    <t>(a) Name</t>
  </si>
  <si>
    <t>Others</t>
  </si>
  <si>
    <t>(c) Branch / division (if any)</t>
  </si>
  <si>
    <t>(d) Address</t>
  </si>
  <si>
    <t xml:space="preserve">     Flat No.</t>
  </si>
  <si>
    <t>Name of the premises / building</t>
  </si>
  <si>
    <t xml:space="preserve">     Road / street / lane</t>
  </si>
  <si>
    <t xml:space="preserve">     Area / location</t>
  </si>
  <si>
    <t xml:space="preserve">     Town / City / District</t>
  </si>
  <si>
    <t xml:space="preserve">     State</t>
  </si>
  <si>
    <t xml:space="preserve">     Pin Code</t>
  </si>
  <si>
    <t xml:space="preserve">     Telephone No.</t>
  </si>
  <si>
    <t xml:space="preserve">     E-mail </t>
  </si>
  <si>
    <t>Particulars of the person responsible for deduction of tax</t>
  </si>
  <si>
    <t>June</t>
  </si>
  <si>
    <t>September</t>
  </si>
  <si>
    <t>December</t>
  </si>
  <si>
    <t>2006-2007</t>
  </si>
  <si>
    <t>2007-2008</t>
  </si>
  <si>
    <t>2008-2009</t>
  </si>
  <si>
    <t>2009-2010</t>
  </si>
  <si>
    <t>2010-2011</t>
  </si>
  <si>
    <t>2011-2012</t>
  </si>
  <si>
    <t>ANDAMAN AND NICOBAR ISLANDS</t>
  </si>
  <si>
    <t>ANDHRA PRADESH</t>
  </si>
  <si>
    <t>ARUNACHAL PRADESH</t>
  </si>
  <si>
    <t>ASSAM</t>
  </si>
  <si>
    <t>BIHAR</t>
  </si>
  <si>
    <t>CHANDIGARH</t>
  </si>
  <si>
    <t>DADRA &amp; NAGAR HAVELI</t>
  </si>
  <si>
    <t>DAMAN &amp; DIU</t>
  </si>
  <si>
    <t>DELHI</t>
  </si>
  <si>
    <t xml:space="preserve"> </t>
  </si>
  <si>
    <t>GOA</t>
  </si>
  <si>
    <t>GUJARAT</t>
  </si>
  <si>
    <t>HARYANA</t>
  </si>
  <si>
    <t>HIMACHAL PRADESH</t>
  </si>
  <si>
    <t>JAMMU &amp; KASHMIR</t>
  </si>
  <si>
    <t>KARNATAKA</t>
  </si>
  <si>
    <t>KERALA</t>
  </si>
  <si>
    <t>LAKHSWADEEP</t>
  </si>
  <si>
    <t>MADHYA PRADESH</t>
  </si>
  <si>
    <t>MAHARASHTRA</t>
  </si>
  <si>
    <t>MANIPUR</t>
  </si>
  <si>
    <t>MEGHALAYA</t>
  </si>
  <si>
    <t>MIZORAM</t>
  </si>
  <si>
    <t>NAGALAND</t>
  </si>
  <si>
    <t>ORISSA</t>
  </si>
  <si>
    <t>PONDICHERRY</t>
  </si>
  <si>
    <t>PUNJAB</t>
  </si>
  <si>
    <t>RAJASTHAN</t>
  </si>
  <si>
    <t>SIKKIM</t>
  </si>
  <si>
    <t>TAMILNADU</t>
  </si>
  <si>
    <t>TRIPURA</t>
  </si>
  <si>
    <t>UTTAR PRADESH</t>
  </si>
  <si>
    <t>WEST BENGAL</t>
  </si>
  <si>
    <t>CHHATISHGARH</t>
  </si>
  <si>
    <t>UTTARANCHAL</t>
  </si>
  <si>
    <t>JHARKHAND</t>
  </si>
  <si>
    <t>TDS            Rs.</t>
  </si>
  <si>
    <t>Surcharge       
Rs.</t>
  </si>
  <si>
    <t>Education Cess          
Rs.</t>
  </si>
  <si>
    <t>BSR code</t>
  </si>
  <si>
    <t xml:space="preserve">VERIFICATION </t>
  </si>
  <si>
    <t>Place:</t>
  </si>
  <si>
    <t xml:space="preserve">Signature of person responsible for deducting tax at source </t>
  </si>
  <si>
    <t>Date:</t>
  </si>
  <si>
    <t xml:space="preserve">Name and designation of person responsible for deducting tax at source </t>
  </si>
  <si>
    <t>Note :</t>
  </si>
  <si>
    <t>(2) Government deductors to give particulars of transfer vouchers; other deductors to give particulars of challan no. regarding deposit into bank.</t>
  </si>
  <si>
    <t>Details of salary paid and tax deducted thereon from the employees</t>
  </si>
  <si>
    <t>Date on which tax deposited (dd-mm-yyyy)</t>
  </si>
  <si>
    <t>Challan Serial No.</t>
  </si>
  <si>
    <t>Section under which payment made</t>
  </si>
  <si>
    <t>194H</t>
  </si>
  <si>
    <t>Total TDS to be allocated among deductees as in the vertical total of col. 323</t>
  </si>
  <si>
    <t xml:space="preserve">Sr. No. </t>
  </si>
  <si>
    <t>PAN of the employee</t>
  </si>
  <si>
    <t>Date of Payment / Credit</t>
  </si>
  <si>
    <t xml:space="preserve">Total Tax deposited      Rs. </t>
  </si>
  <si>
    <t>Date of deduction</t>
  </si>
  <si>
    <t>1</t>
  </si>
  <si>
    <t>Total</t>
  </si>
  <si>
    <t>2</t>
  </si>
  <si>
    <t>194A</t>
  </si>
  <si>
    <t>194B</t>
  </si>
  <si>
    <t>194BB</t>
  </si>
  <si>
    <t>194C</t>
  </si>
  <si>
    <t>194D</t>
  </si>
  <si>
    <t>194EE</t>
  </si>
  <si>
    <t>194F</t>
  </si>
  <si>
    <t>194G</t>
  </si>
  <si>
    <t>194I</t>
  </si>
  <si>
    <t>194J</t>
  </si>
  <si>
    <t>194K</t>
  </si>
  <si>
    <t>194LA</t>
  </si>
  <si>
    <t>206C</t>
  </si>
  <si>
    <t>Blankl</t>
  </si>
  <si>
    <r>
      <t xml:space="preserve">Cheque / DD No.      </t>
    </r>
    <r>
      <rPr>
        <i/>
        <sz val="9"/>
        <color indexed="12"/>
        <rFont val="Arial"/>
        <family val="2"/>
      </rPr>
      <t xml:space="preserve"> (if any)</t>
    </r>
  </si>
  <si>
    <t>`</t>
  </si>
  <si>
    <t>2012-2013</t>
  </si>
  <si>
    <t>BSR Code of the branch where tax is deposited</t>
  </si>
  <si>
    <t>Interest</t>
  </si>
  <si>
    <t xml:space="preserve">Sheet </t>
  </si>
  <si>
    <t xml:space="preserve">Cell </t>
  </si>
  <si>
    <t>R</t>
  </si>
  <si>
    <t>C1</t>
  </si>
  <si>
    <t>C2</t>
  </si>
  <si>
    <t>C3</t>
  </si>
  <si>
    <t>Error R</t>
  </si>
  <si>
    <t>Error  C1</t>
  </si>
  <si>
    <t>Erro C2</t>
  </si>
  <si>
    <t>Type</t>
  </si>
  <si>
    <t>Field On</t>
  </si>
  <si>
    <t>X</t>
  </si>
  <si>
    <t>Error X</t>
  </si>
  <si>
    <t>Challan</t>
  </si>
  <si>
    <t>Annexure</t>
  </si>
  <si>
    <t>Today</t>
  </si>
  <si>
    <t>Date</t>
  </si>
  <si>
    <t>fileType</t>
  </si>
  <si>
    <t>ChallanTotal</t>
  </si>
  <si>
    <t>L10</t>
  </si>
  <si>
    <t>Pan in Form &amp; Annexure Should Be 10 Character</t>
  </si>
  <si>
    <t>A19</t>
  </si>
  <si>
    <t>Form</t>
  </si>
  <si>
    <t>M8</t>
  </si>
  <si>
    <t>Tan in Form Should Be 10 Character</t>
  </si>
  <si>
    <t>C</t>
  </si>
  <si>
    <t>M10</t>
  </si>
  <si>
    <t>M17</t>
  </si>
  <si>
    <t>M</t>
  </si>
  <si>
    <t>Enter Name of Employer/Deductor</t>
  </si>
  <si>
    <t>Enter Name of Employer / Deductor</t>
  </si>
  <si>
    <t>Name of Employer / Deductor Should be Null</t>
  </si>
  <si>
    <t>M21</t>
  </si>
  <si>
    <t>Enter Employer / Deductor address Upto  25</t>
  </si>
  <si>
    <t>Employer / Deductor address1 should be null</t>
  </si>
  <si>
    <t>M26</t>
  </si>
  <si>
    <t xml:space="preserve">Enter Employer / Deductor State </t>
  </si>
  <si>
    <t>Employer / Deductor State Must Null</t>
  </si>
  <si>
    <t>Enter Employer / Deductor State Must Null</t>
  </si>
  <si>
    <t>M27</t>
  </si>
  <si>
    <t>N</t>
  </si>
  <si>
    <t xml:space="preserve">N </t>
  </si>
  <si>
    <t>Enter Employer / Deductor PIN</t>
  </si>
  <si>
    <t>M32</t>
  </si>
  <si>
    <t>Name of person responsible for paying salary / deduction Must Null</t>
  </si>
  <si>
    <t>M34</t>
  </si>
  <si>
    <t>Responsible Person's Address1 Must Null</t>
  </si>
  <si>
    <t>M39</t>
  </si>
  <si>
    <t>Responsible Person's State</t>
  </si>
  <si>
    <t>Responsible Person's State Must be Null</t>
  </si>
  <si>
    <t>M40</t>
  </si>
  <si>
    <t>Responsible Person's PIN</t>
  </si>
  <si>
    <t>Responsible Person's PIN Must be Null</t>
  </si>
  <si>
    <t>Challan No Should be Numeric</t>
  </si>
  <si>
    <t>Bank Challan No.</t>
  </si>
  <si>
    <t>A2</t>
  </si>
  <si>
    <t>K7</t>
  </si>
  <si>
    <t>B7</t>
  </si>
  <si>
    <t>Total Income Tax Deducted at source</t>
  </si>
  <si>
    <t>C7</t>
  </si>
  <si>
    <t>D7</t>
  </si>
  <si>
    <t>E7</t>
  </si>
  <si>
    <t>F7</t>
  </si>
  <si>
    <t>G7</t>
  </si>
  <si>
    <t>Deductee - Code</t>
  </si>
  <si>
    <t>Name of the Employee</t>
  </si>
  <si>
    <t xml:space="preserve">TDS -Income Tax for the period  </t>
  </si>
  <si>
    <t xml:space="preserve">TDS -Surcharge  for the period </t>
  </si>
  <si>
    <t>Cess</t>
  </si>
  <si>
    <t>S10</t>
  </si>
  <si>
    <t>Total Tax Deposited</t>
  </si>
  <si>
    <t>Date on which Amount paid / credited</t>
  </si>
  <si>
    <t>Date on which tax deducted</t>
  </si>
  <si>
    <t>Rate at which tax deducted</t>
  </si>
  <si>
    <t>AG12</t>
  </si>
  <si>
    <t>W6</t>
  </si>
  <si>
    <t>Enter Period</t>
  </si>
  <si>
    <t>Period Should be NULL</t>
  </si>
  <si>
    <t>AC6</t>
  </si>
  <si>
    <t>Enter Year</t>
  </si>
  <si>
    <t>Year Should be NULL</t>
  </si>
  <si>
    <t>Line Number</t>
  </si>
  <si>
    <t>Record Type</t>
  </si>
  <si>
    <t>File Type</t>
  </si>
  <si>
    <t>Upload Type</t>
  </si>
  <si>
    <t>File Creation Date</t>
  </si>
  <si>
    <t>File Sequence No.</t>
  </si>
  <si>
    <t xml:space="preserve">Total No. of Batches </t>
  </si>
  <si>
    <t>Record Hash</t>
  </si>
  <si>
    <t>FVU Version</t>
  </si>
  <si>
    <t>File Hash</t>
  </si>
  <si>
    <t>Sam Version</t>
  </si>
  <si>
    <t>SAM Hash</t>
  </si>
  <si>
    <t>SCM Version</t>
  </si>
  <si>
    <t>SCM Hash</t>
  </si>
  <si>
    <t>Batch Number</t>
  </si>
  <si>
    <t>Form Number</t>
  </si>
  <si>
    <t>Transaction Type</t>
  </si>
  <si>
    <t>Original RRR No. (RRR Number of REGULAR File)</t>
  </si>
  <si>
    <t xml:space="preserve">Previous RRR Number </t>
  </si>
  <si>
    <t>RRR Number</t>
  </si>
  <si>
    <t>RRR Date</t>
  </si>
  <si>
    <t>Filler 1</t>
  </si>
  <si>
    <t>Assessment Yr</t>
  </si>
  <si>
    <t>Financial Yr</t>
  </si>
  <si>
    <t>Period</t>
  </si>
  <si>
    <t>Name of Person responsible for paying salary / Deduction</t>
  </si>
  <si>
    <t>Designation of the Person responsible for paying salary / Deduction</t>
  </si>
  <si>
    <t>Responsible Person's  Address1</t>
  </si>
  <si>
    <t>Responsible Person's  Address2</t>
  </si>
  <si>
    <t>Responsible Person's  Address3</t>
  </si>
  <si>
    <t>Responsible Person's  Address4</t>
  </si>
  <si>
    <t>Responsible Person's  Address5</t>
  </si>
  <si>
    <t>Responsible Person's Email ID -1</t>
  </si>
  <si>
    <t>Remarks</t>
  </si>
  <si>
    <t>Responsible Person's STD CODE</t>
  </si>
  <si>
    <t>Responsible Person's Tel-Phone No:</t>
  </si>
  <si>
    <t>Change of Address of Responsible person since last Return</t>
  </si>
  <si>
    <t>TDS Circle where annual return / statement under section 206 is to be filed.</t>
  </si>
  <si>
    <t xml:space="preserve">Count of Salary Details  Records </t>
  </si>
  <si>
    <t>Batch Total of - Gross Total Income as per Salary Detail</t>
  </si>
  <si>
    <r>
      <rPr>
        <sz val="10"/>
        <rFont val="Arial"/>
        <family val="0"/>
      </rPr>
      <t>Count of Deductee Records</t>
    </r>
  </si>
  <si>
    <t>Filler 2</t>
  </si>
  <si>
    <t>Filler 3</t>
  </si>
  <si>
    <t>Filler 4</t>
  </si>
  <si>
    <r>
      <rPr>
        <sz val="10"/>
        <rFont val="Arial"/>
        <family val="0"/>
      </rPr>
      <t>Bank Challan No</t>
    </r>
  </si>
  <si>
    <t>Transfer Voucher No</t>
  </si>
  <si>
    <t>Bank-Branch Code</t>
  </si>
  <si>
    <t>Date of 'Bank Challan No / Transfer Voucher No'</t>
  </si>
  <si>
    <t>Filler 5</t>
  </si>
  <si>
    <t>Filler 6</t>
  </si>
  <si>
    <t>Section</t>
  </si>
  <si>
    <t xml:space="preserve"> 'Oltas -Income Tax '</t>
  </si>
  <si>
    <t xml:space="preserve"> 'Oltas -Surcharge '</t>
  </si>
  <si>
    <t xml:space="preserve"> 'Oltas- Cess'</t>
  </si>
  <si>
    <t>Oltas - Interest Amount</t>
  </si>
  <si>
    <t>Oltas - Others (amount)</t>
  </si>
  <si>
    <t>Total of Deposit Amount as per Challan/Transfer Voucher Number  (  'Oltas -Income Tax ' +   'Oltas -Surcharge '   +    'Oltas- Cess'  +  Oltas - Interest Amount + Oltas - Others (amount) )</t>
  </si>
  <si>
    <t>Total Tax Deposit Amount as per deductee annexure (Total Sum of 323/425)</t>
  </si>
  <si>
    <t xml:space="preserve"> 'TDS -Income Tax '</t>
  </si>
  <si>
    <t xml:space="preserve"> 'TDS -Surcharge '</t>
  </si>
  <si>
    <t xml:space="preserve"> 'TDS - Cess'</t>
  </si>
  <si>
    <t xml:space="preserve">Sum of 'Total Income Tax Deducted at Source' ( 'TDS -Income Tax '+  'TDS -Surcharge ' +  'TDS - Cess' ) </t>
  </si>
  <si>
    <t>TDS -  Interest Amount</t>
  </si>
  <si>
    <t>TDS -  Others (amount)</t>
  </si>
  <si>
    <t>Cheque / DD No. (if any)</t>
  </si>
  <si>
    <t>By Book entry / Cash</t>
  </si>
  <si>
    <r>
      <rPr>
        <sz val="9"/>
        <rFont val="Arial"/>
        <family val="0"/>
      </rPr>
      <t>Uploader Type</t>
    </r>
  </si>
  <si>
    <r>
      <rPr>
        <sz val="9"/>
        <rFont val="Arial"/>
        <family val="0"/>
      </rPr>
      <t>TAN of Deductor/TFC Id</t>
    </r>
  </si>
  <si>
    <r>
      <rPr>
        <sz val="9"/>
        <rFont val="Arial"/>
        <family val="0"/>
      </rPr>
      <t>Count of Challan/transfer voucher Records</t>
    </r>
  </si>
  <si>
    <r>
      <rPr>
        <sz val="9"/>
        <color indexed="8"/>
        <rFont val="Arial"/>
        <family val="0"/>
      </rPr>
      <t>Batch Updation Indicator</t>
    </r>
  </si>
  <si>
    <r>
      <rPr>
        <sz val="9"/>
        <color indexed="8"/>
        <rFont val="Arial"/>
        <family val="0"/>
      </rPr>
      <t xml:space="preserve">Last TAN of Deductor / Employer </t>
    </r>
    <r>
      <rPr>
        <b/>
        <sz val="9"/>
        <color indexed="8"/>
        <rFont val="Arial"/>
        <family val="0"/>
      </rPr>
      <t>( Used for Verification)</t>
    </r>
  </si>
  <si>
    <r>
      <rPr>
        <sz val="9"/>
        <rFont val="Arial"/>
        <family val="0"/>
      </rPr>
      <t>TAN of Deductor / Employer</t>
    </r>
  </si>
  <si>
    <r>
      <rPr>
        <sz val="9"/>
        <rFont val="Arial"/>
        <family val="0"/>
      </rPr>
      <t>PAN of Deductor / Employer</t>
    </r>
  </si>
  <si>
    <r>
      <rPr>
        <sz val="9"/>
        <rFont val="Arial"/>
        <family val="0"/>
      </rPr>
      <t>Name of Employer / Deductor</t>
    </r>
  </si>
  <si>
    <r>
      <rPr>
        <sz val="9"/>
        <color indexed="8"/>
        <rFont val="Arial"/>
        <family val="0"/>
      </rPr>
      <t>Employer  / Deductor Branch/ Division</t>
    </r>
  </si>
  <si>
    <r>
      <rPr>
        <sz val="9"/>
        <rFont val="Arial"/>
        <family val="0"/>
      </rPr>
      <t>Employer / Deductor Address1</t>
    </r>
  </si>
  <si>
    <r>
      <rPr>
        <sz val="9"/>
        <rFont val="Arial"/>
        <family val="0"/>
      </rPr>
      <t>Employer  / Deductor Address2</t>
    </r>
  </si>
  <si>
    <r>
      <rPr>
        <sz val="9"/>
        <rFont val="Arial"/>
        <family val="0"/>
      </rPr>
      <t>Employer  / Deductor Address3</t>
    </r>
  </si>
  <si>
    <r>
      <rPr>
        <sz val="9"/>
        <rFont val="Arial"/>
        <family val="0"/>
      </rPr>
      <t>Employer  / Deductor Address4</t>
    </r>
  </si>
  <si>
    <r>
      <rPr>
        <sz val="9"/>
        <rFont val="Arial"/>
        <family val="0"/>
      </rPr>
      <t>Employer  / Deductor Address5</t>
    </r>
  </si>
  <si>
    <r>
      <rPr>
        <sz val="9"/>
        <rFont val="Arial"/>
        <family val="0"/>
      </rPr>
      <t>Employer  / Deductor State</t>
    </r>
  </si>
  <si>
    <r>
      <rPr>
        <sz val="9"/>
        <rFont val="Arial"/>
        <family val="0"/>
      </rPr>
      <t>Employer  / Deductor PIN</t>
    </r>
  </si>
  <si>
    <r>
      <rPr>
        <sz val="9"/>
        <color indexed="8"/>
        <rFont val="Arial"/>
        <family val="0"/>
      </rPr>
      <t>Employer  / Deductor's Email ID</t>
    </r>
  </si>
  <si>
    <r>
      <rPr>
        <sz val="9"/>
        <color indexed="8"/>
        <rFont val="Arial"/>
        <family val="0"/>
      </rPr>
      <t>Employer  / Deductor's STD</t>
    </r>
  </si>
  <si>
    <r>
      <rPr>
        <sz val="9"/>
        <color indexed="8"/>
        <rFont val="Arial"/>
        <family val="0"/>
      </rPr>
      <t>Employer  / Deductor's Tel-Phone No</t>
    </r>
  </si>
  <si>
    <r>
      <rPr>
        <sz val="9"/>
        <rFont val="Arial"/>
        <family val="0"/>
      </rPr>
      <t>Change of Address of employer / Deductor  since last Return</t>
    </r>
  </si>
  <si>
    <r>
      <rPr>
        <sz val="9"/>
        <color indexed="8"/>
        <rFont val="Arial"/>
        <family val="0"/>
      </rPr>
      <t>Deductor Type</t>
    </r>
  </si>
  <si>
    <r>
      <rPr>
        <sz val="9"/>
        <rFont val="Arial"/>
        <family val="0"/>
      </rPr>
      <t>Batch Total of - Total of Deposit Amount as per Challan</t>
    </r>
  </si>
  <si>
    <r>
      <rPr>
        <sz val="9"/>
        <rFont val="Arial"/>
        <family val="0"/>
      </rPr>
      <t>Challan-Detail Record Number</t>
    </r>
  </si>
  <si>
    <r>
      <rPr>
        <sz val="9"/>
        <rFont val="Arial"/>
        <family val="0"/>
      </rPr>
      <t>NIL Challan Indicator</t>
    </r>
  </si>
  <si>
    <r>
      <rPr>
        <sz val="9"/>
        <rFont val="Arial"/>
        <family val="0"/>
      </rPr>
      <t>Challan Updation Indicator</t>
    </r>
  </si>
  <si>
    <r>
      <rPr>
        <sz val="10"/>
        <rFont val="Arial"/>
        <family val="0"/>
      </rPr>
      <t>Last Bank Challan No</t>
    </r>
    <r>
      <rPr>
        <b/>
        <sz val="10"/>
        <rFont val="Arial"/>
        <family val="0"/>
      </rPr>
      <t xml:space="preserve"> ( Used for Verification)</t>
    </r>
  </si>
  <si>
    <r>
      <rPr>
        <sz val="10"/>
        <rFont val="Arial"/>
        <family val="0"/>
      </rPr>
      <t xml:space="preserve">Last Transfer Voucher No </t>
    </r>
    <r>
      <rPr>
        <b/>
        <sz val="10"/>
        <rFont val="Arial"/>
        <family val="0"/>
      </rPr>
      <t>( Used for Verification)</t>
    </r>
  </si>
  <si>
    <r>
      <rPr>
        <sz val="9"/>
        <rFont val="Arial"/>
        <family val="0"/>
      </rPr>
      <t xml:space="preserve">Last Bank-Branch Code </t>
    </r>
    <r>
      <rPr>
        <b/>
        <sz val="9"/>
        <rFont val="Arial"/>
        <family val="0"/>
      </rPr>
      <t>( Used for Verification)</t>
    </r>
  </si>
  <si>
    <r>
      <rPr>
        <sz val="10"/>
        <rFont val="Arial"/>
        <family val="0"/>
      </rPr>
      <t xml:space="preserve">Last Date of 'Bank Challan No / Transfer Voucher No' </t>
    </r>
    <r>
      <rPr>
        <b/>
        <sz val="10"/>
        <rFont val="Arial"/>
        <family val="0"/>
      </rPr>
      <t>( Used for Verification)</t>
    </r>
  </si>
  <si>
    <r>
      <rPr>
        <sz val="9"/>
        <rFont val="Arial"/>
        <family val="0"/>
      </rPr>
      <t>Last Total of Deposit Amount as per Challan</t>
    </r>
    <r>
      <rPr>
        <b/>
        <sz val="9"/>
        <rFont val="Arial"/>
        <family val="0"/>
      </rPr>
      <t>( Used for Verification)</t>
    </r>
  </si>
  <si>
    <t xml:space="preserve">FH </t>
  </si>
  <si>
    <t>BH</t>
  </si>
  <si>
    <t>CD</t>
  </si>
  <si>
    <t>FH</t>
  </si>
  <si>
    <t>D</t>
  </si>
  <si>
    <t>A</t>
  </si>
  <si>
    <t>Salary</t>
  </si>
  <si>
    <t>Last Total  tax deposited         Rs.</t>
  </si>
  <si>
    <t>Last BSR code</t>
  </si>
  <si>
    <t>Last Transfer voucher / Challan serial No.</t>
  </si>
  <si>
    <t>Last PAN of the employee</t>
  </si>
  <si>
    <t xml:space="preserve">Last Total Tax Deducted (8+9+10)       Rs. </t>
  </si>
  <si>
    <t xml:space="preserve">Last Total Tax deposited      Rs. </t>
  </si>
  <si>
    <t>A7</t>
  </si>
  <si>
    <t>Section Code</t>
  </si>
  <si>
    <t>SalaryDetails</t>
  </si>
  <si>
    <t>Has address changed since last return ?</t>
  </si>
  <si>
    <t>Last Date of on which tax deposited</t>
  </si>
  <si>
    <t xml:space="preserve">Paid by book entry or otherwise </t>
  </si>
  <si>
    <t>Rate at which deducted</t>
  </si>
  <si>
    <t>B</t>
  </si>
  <si>
    <t>E</t>
  </si>
  <si>
    <t>F</t>
  </si>
  <si>
    <t>G</t>
  </si>
  <si>
    <t>H</t>
  </si>
  <si>
    <t>DD</t>
  </si>
  <si>
    <t>Challan-Detail Record Number</t>
  </si>
  <si>
    <t>Deductee Detail Record No</t>
  </si>
  <si>
    <t>Mode</t>
  </si>
  <si>
    <t>Employee Serial No</t>
  </si>
  <si>
    <t>Deductee Code</t>
  </si>
  <si>
    <r>
      <rPr>
        <sz val="9"/>
        <color indexed="8"/>
        <rFont val="Arial"/>
        <family val="0"/>
      </rPr>
      <t xml:space="preserve">Last Employee PAN </t>
    </r>
    <r>
      <rPr>
        <b/>
        <sz val="9"/>
        <color indexed="8"/>
        <rFont val="Arial"/>
        <family val="0"/>
      </rPr>
      <t>( Used for Verification)</t>
    </r>
  </si>
  <si>
    <t>Employee PAN</t>
  </si>
  <si>
    <r>
      <rPr>
        <sz val="9"/>
        <color indexed="8"/>
        <rFont val="Arial"/>
        <family val="0"/>
      </rPr>
      <t>Last  Employee PAN Ref. No.</t>
    </r>
    <r>
      <rPr>
        <b/>
        <sz val="9"/>
        <color indexed="8"/>
        <rFont val="Arial"/>
        <family val="0"/>
      </rPr>
      <t>( Used for Verification)</t>
    </r>
  </si>
  <si>
    <t>PAN Ref. No.</t>
  </si>
  <si>
    <t>Name of Employee</t>
  </si>
  <si>
    <t xml:space="preserve">Total Income Tax Deducted at Source (TDS+Surcharge+Cess) I.e. (320 / 421 + 321 / 422 + 322 / 424 )  </t>
  </si>
  <si>
    <r>
      <rPr>
        <sz val="9"/>
        <rFont val="Arial"/>
        <family val="0"/>
      </rPr>
      <t xml:space="preserve">Last Total Income Tax Deducted at Source (TDS+Surcharge+Cess) </t>
    </r>
    <r>
      <rPr>
        <b/>
        <sz val="9"/>
        <rFont val="Arial"/>
        <family val="0"/>
      </rPr>
      <t xml:space="preserve"> ( Used for Verification)</t>
    </r>
  </si>
  <si>
    <r>
      <rPr>
        <sz val="9"/>
        <rFont val="Arial"/>
        <family val="0"/>
      </rPr>
      <t xml:space="preserve">Last Total Tax Deposited  </t>
    </r>
    <r>
      <rPr>
        <b/>
        <sz val="9"/>
        <rFont val="Arial"/>
        <family val="0"/>
      </rPr>
      <t>( Used for Verification)</t>
    </r>
  </si>
  <si>
    <t>Amount of Payment  / Credit ( Rs.)</t>
  </si>
  <si>
    <t>Date of Deposit</t>
  </si>
  <si>
    <t>Grossing up Indicator</t>
  </si>
  <si>
    <t>Book Entry/Cash Indicator</t>
  </si>
  <si>
    <t>Date of furnishing Tax Deduction Certificate</t>
  </si>
  <si>
    <t>Remarks 1</t>
  </si>
  <si>
    <t>Remarks 2</t>
  </si>
  <si>
    <t>Remarks 3</t>
  </si>
  <si>
    <t>94B</t>
  </si>
  <si>
    <t>4BB</t>
  </si>
  <si>
    <t>94C</t>
  </si>
  <si>
    <t>94D</t>
  </si>
  <si>
    <t>4EE</t>
  </si>
  <si>
    <t>94F</t>
  </si>
  <si>
    <t>94G</t>
  </si>
  <si>
    <t>94H</t>
  </si>
  <si>
    <t>94I</t>
  </si>
  <si>
    <t>94J</t>
  </si>
  <si>
    <t>94K</t>
  </si>
  <si>
    <t>94L</t>
  </si>
  <si>
    <t>6CA</t>
  </si>
  <si>
    <t>6CB</t>
  </si>
  <si>
    <t>6CC</t>
  </si>
  <si>
    <t>6CD</t>
  </si>
  <si>
    <t>6CE</t>
  </si>
  <si>
    <t>6CF</t>
  </si>
  <si>
    <t>96A</t>
  </si>
  <si>
    <t>96B</t>
  </si>
  <si>
    <t>96C</t>
  </si>
  <si>
    <t>96D</t>
  </si>
  <si>
    <t>94E</t>
  </si>
  <si>
    <t>L7</t>
  </si>
  <si>
    <t>AG8</t>
  </si>
  <si>
    <t>Financial Year Mandatory</t>
  </si>
  <si>
    <t>ANNEXURE II</t>
  </si>
  <si>
    <t>Employee reference no. provided by employer</t>
  </si>
  <si>
    <t>Permanent Account Number (PAN) of the employee</t>
  </si>
  <si>
    <t>Name of the employee</t>
  </si>
  <si>
    <t>Total amount of house rent allowance and other allowances to the extent chargeable to tax (see section 10(13A) read with rule 2A and section 10(14)</t>
  </si>
  <si>
    <t>Value of perquisites and amount of accretion to Employee's Provident Fund Account as per Annexure</t>
  </si>
  <si>
    <t>Amount of allowances and perquisites claimed as exempt and not included in columns 332 and 333</t>
  </si>
  <si>
    <t>Total of columns 331, 332 and 333</t>
  </si>
  <si>
    <t>Total deductions under section 16(i), 16(ii) and 16(iii) (specify each deduction separately)</t>
  </si>
  <si>
    <t>Income chargeable under the head "Salaries" (Column 335 minus 336)</t>
  </si>
  <si>
    <t>Income (including loss from house property) under any head other than Income under the head "Salaries" offered for TDS [Section 192(2B)]</t>
  </si>
  <si>
    <t>Gross Total Income (Total of columns 337 and 338)</t>
  </si>
  <si>
    <t>Last Gross Total Income (Total of columns 337 and 338)</t>
  </si>
  <si>
    <t>Amount deductible under section 80G in respect of donations to certain funds, charitable institutions</t>
  </si>
  <si>
    <t xml:space="preserve">Amount deductible under section 80GG in respect of rents paid </t>
  </si>
  <si>
    <t>Amount deductible under any other provision of Chapter VI-A (indicate relevant section and amount deducted)</t>
  </si>
  <si>
    <t>Total Taxable Income (Column 339 minus column 343)</t>
  </si>
  <si>
    <t>Income Tax Rebate under section 88B</t>
  </si>
  <si>
    <t>Income Tax Rebate under section 88C</t>
  </si>
  <si>
    <t>Income Tax Rebate under section 88D</t>
  </si>
  <si>
    <t>Income tax relief under section 89 when salary etc is paid in arrear or in advance</t>
  </si>
  <si>
    <t>Net tax payable (column 350 minus column 351)</t>
  </si>
  <si>
    <t>Designation</t>
  </si>
  <si>
    <t>Value of rent-free accomodation or value of any concession in rent for the accomodation provided by the employer (give basis of computation)</t>
  </si>
  <si>
    <t>Rent, if any, paid by the employee</t>
  </si>
  <si>
    <t>Value of perquisite (Column 355 minus Column 360 or Column 359 minus Column 360, as may be applicable)</t>
  </si>
  <si>
    <t>Value of free or concessional passages on home leave and other travelling to the extent chargeable to tax (give details)</t>
  </si>
  <si>
    <t>Estimated value of any other benefit or amenity provided by the employer free of cost or at concessional rate not included in the preceeding columns (give details)</t>
  </si>
  <si>
    <t>Employer's contribution to recognised provident fund in excess of 12% of the employee's salary</t>
  </si>
  <si>
    <t>Interest credited to the asessee's account in recognised provident fund in excess of the rate fixed by Central Government</t>
  </si>
  <si>
    <t>Total of columns 361 to 367 carried to column 333 of Annexure-II of Form No. 24Q</t>
  </si>
  <si>
    <t>Where accomodation is unfurnised</t>
  </si>
  <si>
    <t>Where accomodation is furnished</t>
  </si>
  <si>
    <t>Value as if accomodation is unfurnished</t>
  </si>
  <si>
    <t>Cost of furniture (including TV sets, radio sets, refrigerators, other household appliances and air-conditioning plant or equipment)</t>
  </si>
  <si>
    <t>Prequisite value of furniture (10% of Column 357)</t>
  </si>
  <si>
    <t>Total of Columns 356 and 358</t>
  </si>
  <si>
    <t>Place : _____________</t>
  </si>
  <si>
    <t>Date: _______________</t>
  </si>
  <si>
    <t>Name and signature of employer/person responsible for paying salary</t>
  </si>
  <si>
    <t>SL1</t>
  </si>
  <si>
    <t>SD</t>
  </si>
  <si>
    <t>Salary Details  Record No</t>
  </si>
  <si>
    <t xml:space="preserve">Mode </t>
  </si>
  <si>
    <t>Filler7</t>
  </si>
  <si>
    <t>Designation of Employee</t>
  </si>
  <si>
    <t>Period of Employment From - Date</t>
  </si>
  <si>
    <t>Period of Employment To - Date</t>
  </si>
  <si>
    <t>Total amount of salary , excluding amount required  to shown in columns 332 and 333.</t>
  </si>
  <si>
    <t>House Rent Allowance and Other Allowances to the extent Chargeable to Tax (see sec 10(13A) read with rule 2A)</t>
  </si>
  <si>
    <t>Value of pequisites and amount accretion to Employees PF Account(Total 333=361+362+363+364+365+366+367-901)</t>
  </si>
  <si>
    <t>Filler 8</t>
  </si>
  <si>
    <t>Count of ' Salary Details - Section 10 Detail ' Records  associated with this Salary Detail</t>
  </si>
  <si>
    <t xml:space="preserve">Gross Total of 'Total Exemption  under section 10' under  associated ' Salary Details - Section 10 Detail ' </t>
  </si>
  <si>
    <t>Total Salary (335=331+332+333)</t>
  </si>
  <si>
    <t xml:space="preserve">Count of ' Salary Details  - Section 16 Detail ' Records  associated with this Deductee </t>
  </si>
  <si>
    <t xml:space="preserve">Gross Total of 'Total Deduction under section 16' under  associated ' Salary Details  - Section 16 Detail ' </t>
  </si>
  <si>
    <t>Income chargeable under the head Salaries (335-336)</t>
  </si>
  <si>
    <t xml:space="preserve">Income ( including loss from house property) under any head other than income under the head "salaries" offered for TDS </t>
  </si>
  <si>
    <t>Gross Total Income (337+338)</t>
  </si>
  <si>
    <t xml:space="preserve">Count of ' Salary Details  - Chapter VI-A Detail ' Records  associated with Deductee - Chapter VIA Detail </t>
  </si>
  <si>
    <t xml:space="preserve">Gross Total of 'Amount deductible under provisions of chapter VI-A' under  associated ' Salary Details  - Chapter VIA Detail ' </t>
  </si>
  <si>
    <t>Total Taxable Income ( 339-343)</t>
  </si>
  <si>
    <t>Income Tax on Total Income</t>
  </si>
  <si>
    <t>Count of ' Salary Details  -Under Section 88 Records  associated with this 'Deductee - Section 88 detail'</t>
  </si>
  <si>
    <t>Gross Total of - 'TOTAL Income Tax Rebate  Under Section 88 field for all sections mentioned under 'Salary Details  - Section 88 detail'</t>
  </si>
  <si>
    <t>Total Income Tax Payable (345-(346+347+348+349))</t>
  </si>
  <si>
    <t>Income Tax Relief u/s 89 when salary etc is paid in arrear or advance</t>
  </si>
  <si>
    <t>Net Income Tax payable (350-351)</t>
  </si>
  <si>
    <t>Perk- Where accomodation is un furnished</t>
  </si>
  <si>
    <t>Perk-Furnished-Value as if accomodation is unfurnished</t>
  </si>
  <si>
    <t>Perk-Furnished-Cost of furniture</t>
  </si>
  <si>
    <t>Perk-Furnished-Perqusite value of furniture (10% of 357)</t>
  </si>
  <si>
    <t>Perk-Furnished-Total(356+358)</t>
  </si>
  <si>
    <t>Rent, if any, paid by employee</t>
  </si>
  <si>
    <t>Value of perquisite column(355-360) or column(359-360)</t>
  </si>
  <si>
    <t>Perqusite value of conveyance/car</t>
  </si>
  <si>
    <t>Remuneration paid by employer for domestic and personal services provided to the employee</t>
  </si>
  <si>
    <t>Value of free or concessional passages on home leave and other travelling to the extent chargeable to tax</t>
  </si>
  <si>
    <t>Estimated value of any other benefit or amenity provided by the employer free of cost or at concessional rate not included in the preceeding columns</t>
  </si>
  <si>
    <t>Employer's contribution to recognised provident fund in excess of 12% of employee's salary</t>
  </si>
  <si>
    <t>Interest credited to the assessee's account in recognised PF Fund in excess of the rate fixed byu central govt</t>
  </si>
  <si>
    <t>Sum Total of Other Recoveries from Employee</t>
  </si>
  <si>
    <t>Remarks1</t>
  </si>
  <si>
    <t>Remarks2</t>
  </si>
  <si>
    <t>Remarks3</t>
  </si>
  <si>
    <t>(334)</t>
  </si>
  <si>
    <t>(336)</t>
  </si>
  <si>
    <t>(343(340,341,342))</t>
  </si>
  <si>
    <t>343(340,341,342)</t>
  </si>
  <si>
    <t>(346/347/348/349)</t>
  </si>
  <si>
    <t>&lt;901&gt;</t>
  </si>
  <si>
    <t xml:space="preserve">SD 16 </t>
  </si>
  <si>
    <t>Salary Detail Record No</t>
  </si>
  <si>
    <t>Salary Detail  - Section 16 Details Record No</t>
  </si>
  <si>
    <t>section 16 section ID</t>
  </si>
  <si>
    <t>Total Deduction under section 16</t>
  </si>
  <si>
    <t>S16</t>
  </si>
  <si>
    <t>16(ii)</t>
  </si>
  <si>
    <t>SD 10</t>
  </si>
  <si>
    <t>Salary Detail - Section 10 Details Record No</t>
  </si>
  <si>
    <t>Section 10-  Section ID</t>
  </si>
  <si>
    <t>Section 10-Exemption Amount</t>
  </si>
  <si>
    <t>10OTHERS</t>
  </si>
  <si>
    <t>SD - VIA</t>
  </si>
  <si>
    <t>Salary Detail - Chapter VI -A Details Record No</t>
  </si>
  <si>
    <t>Chapter VI-A Section ID</t>
  </si>
  <si>
    <t xml:space="preserve">Gross Amount </t>
  </si>
  <si>
    <t xml:space="preserve">Qualifying Amount </t>
  </si>
  <si>
    <t>Amount deductible under provisions of chapter VI-A' under  associated ' Salary Detail - Chapter VIA Detail (216 of Salary Detail)</t>
  </si>
  <si>
    <t>C6A</t>
  </si>
  <si>
    <t>80G</t>
  </si>
  <si>
    <t>80GG</t>
  </si>
  <si>
    <t>80OTHERS</t>
  </si>
  <si>
    <t>SD - 88</t>
  </si>
  <si>
    <t>Salary Detail - Section 88 Record No</t>
  </si>
  <si>
    <t xml:space="preserve">Rebate- section ID </t>
  </si>
  <si>
    <t>Gross Amount</t>
  </si>
  <si>
    <t>Qualifying Amount</t>
  </si>
  <si>
    <t>TOTAL Income Tax Rebate  Under Section 88' field for all sections mentioned under 'Deductee - Section 88 detail (220 of deductee)</t>
  </si>
  <si>
    <t>S88</t>
  </si>
  <si>
    <t>88</t>
  </si>
  <si>
    <t>88B</t>
  </si>
  <si>
    <t>88C</t>
  </si>
  <si>
    <t>88D</t>
  </si>
  <si>
    <t>PAPPLIED</t>
  </si>
  <si>
    <t>R100000062</t>
  </si>
  <si>
    <t>Ranjit</t>
  </si>
  <si>
    <t>headHR</t>
  </si>
  <si>
    <t>remark</t>
  </si>
  <si>
    <r>
      <rPr>
        <sz val="9"/>
        <rFont val="Arial"/>
        <family val="0"/>
      </rPr>
      <t xml:space="preserve">Last Gross Total Income (338+339) </t>
    </r>
    <r>
      <rPr>
        <b/>
        <sz val="9"/>
        <rFont val="Arial"/>
        <family val="0"/>
      </rPr>
      <t>( Used for Verification)</t>
    </r>
  </si>
  <si>
    <t>24Q</t>
  </si>
  <si>
    <t>92A</t>
  </si>
  <si>
    <t>92B</t>
  </si>
  <si>
    <t>16(i)</t>
  </si>
  <si>
    <t>16(iii)</t>
  </si>
  <si>
    <t xml:space="preserve">     Designation</t>
  </si>
  <si>
    <t xml:space="preserve">    AO Approval &amp; Number</t>
  </si>
  <si>
    <t>AO Approval</t>
  </si>
  <si>
    <t>Ao Number</t>
  </si>
  <si>
    <t>Total Purchase Value</t>
  </si>
  <si>
    <t>Name &amp; Designation of person responsible for deducting tax at source</t>
  </si>
  <si>
    <t>Signature of person responsible for deducting tax at source</t>
  </si>
  <si>
    <t xml:space="preserve">(4) Salary includes wages, annuity, pension, gratuity, fees, commission, bonus, repayment of amount deposited </t>
  </si>
  <si>
    <t xml:space="preserve">under the Additional Emoluments (Compulsory Deposit) Act, 1974 or profits in lieu of or in addition to salary or wages, </t>
  </si>
  <si>
    <t>including payments made at or in connection with termination of employment advance of salary or any other sums chargeable to income tax under the head 'Salaries'.</t>
  </si>
  <si>
    <t xml:space="preserve">(5)  Where an employer deducts from the emoluments paid to an employee or pays on his behalf any </t>
  </si>
  <si>
    <t>Reason for non-deduction / lower deduction*</t>
  </si>
  <si>
    <t>Serial Number</t>
  </si>
  <si>
    <t>Total amount of salary, excluding amount required to be shown in columns 332 and 333</t>
  </si>
  <si>
    <t>Date from which employed with the current employer</t>
  </si>
  <si>
    <r>
      <t>Income Tax rebate under section 88 on life insurance premium, contribution to provident fund etc</t>
    </r>
    <r>
      <rPr>
        <sz val="8"/>
        <color indexed="10"/>
        <rFont val="Arial"/>
        <family val="2"/>
      </rPr>
      <t xml:space="preserve"> </t>
    </r>
  </si>
  <si>
    <r>
      <t xml:space="preserve">(b) Type of deductor </t>
    </r>
    <r>
      <rPr>
        <b/>
        <vertAlign val="superscript"/>
        <sz val="9"/>
        <color indexed="12"/>
        <rFont val="Arial"/>
        <family val="2"/>
      </rPr>
      <t>1</t>
    </r>
  </si>
  <si>
    <r>
      <t>Transfer voucher / Challan serial No.</t>
    </r>
    <r>
      <rPr>
        <vertAlign val="superscript"/>
        <sz val="9"/>
        <color indexed="12"/>
        <rFont val="Arial"/>
        <family val="2"/>
      </rPr>
      <t>2</t>
    </r>
  </si>
  <si>
    <t>(See Section 192 and rule 31A)</t>
  </si>
  <si>
    <t>Quarterly statement of deduction of tax under sub section (3) of section 200 of the Income Tax Act, 1961 in respect of Salary</t>
  </si>
  <si>
    <t>Particulars of the deductor (employer)</t>
  </si>
  <si>
    <r>
      <t xml:space="preserve">Whether TDS deposited by book entry? Yes/No </t>
    </r>
    <r>
      <rPr>
        <vertAlign val="superscript"/>
        <sz val="9"/>
        <color indexed="12"/>
        <rFont val="Arial"/>
        <family val="2"/>
      </rPr>
      <t>3</t>
    </r>
  </si>
  <si>
    <t>Date on which tax deposited</t>
  </si>
  <si>
    <t>5 Details of salary paid and tax deducted thereon from the employees</t>
  </si>
  <si>
    <t xml:space="preserve">I, </t>
  </si>
  <si>
    <t>, hereby certify that all the particulars furnished above are correct and complete.</t>
  </si>
  <si>
    <t>contributions of that employee to any approved superannuation fund, all such deductions or payments should be included in the statements.</t>
  </si>
  <si>
    <t xml:space="preserve">Annexure I - Deductee wise break-up of TDS </t>
  </si>
  <si>
    <t xml:space="preserve">Total Tax Deducted (319+320+321)       Rs. </t>
  </si>
  <si>
    <t>Date From</t>
  </si>
  <si>
    <t>Date To</t>
  </si>
  <si>
    <t>Transfer voucher / Challan serial No.</t>
  </si>
  <si>
    <t>I</t>
  </si>
  <si>
    <t>Please Enter Employee reference number</t>
  </si>
  <si>
    <t>TAN of deductor is mandatory</t>
  </si>
  <si>
    <t>C5</t>
  </si>
  <si>
    <t>Error C5</t>
  </si>
  <si>
    <t>AN28</t>
  </si>
  <si>
    <t xml:space="preserve">Specify Change of Address of employer / Deductor </t>
  </si>
  <si>
    <t>V18</t>
  </si>
  <si>
    <t>Enter type of deductor</t>
  </si>
  <si>
    <t>Enter Name of person responsible for paying salary / deduction</t>
  </si>
  <si>
    <t>M33</t>
  </si>
  <si>
    <t xml:space="preserve">Enter Designation </t>
  </si>
  <si>
    <t>Enter Responsible Person's Address1</t>
  </si>
  <si>
    <t xml:space="preserve">Enter Responsible Person's PIN </t>
  </si>
  <si>
    <t>Responsible Person's PIN must be numeric</t>
  </si>
  <si>
    <t>Enter Responsible Person's State</t>
  </si>
  <si>
    <t>AN41</t>
  </si>
  <si>
    <t>Specify Change of Address of Responsible person since last Return</t>
  </si>
  <si>
    <t>N7</t>
  </si>
  <si>
    <t>Enter Date on which tax deposited</t>
  </si>
  <si>
    <t>Enter section code</t>
  </si>
  <si>
    <t>I7</t>
  </si>
  <si>
    <t>Enter TDS</t>
  </si>
  <si>
    <t>Enter surcharge</t>
  </si>
  <si>
    <t>Enter Education Cess</t>
  </si>
  <si>
    <t>Enter Interest</t>
  </si>
  <si>
    <t>Enter Others</t>
  </si>
  <si>
    <t>Enter Total Tax Deposited</t>
  </si>
  <si>
    <t>T7</t>
  </si>
  <si>
    <t>TDS - Income Tax must be numeric</t>
  </si>
  <si>
    <t>TDS - Surcharge must be numeric</t>
  </si>
  <si>
    <t>TDS - Cess must be numeric</t>
  </si>
  <si>
    <t>TDS - Interest must be numeric</t>
  </si>
  <si>
    <t>TDS - Others must be numeric</t>
  </si>
  <si>
    <t>R7</t>
  </si>
  <si>
    <t>S7</t>
  </si>
  <si>
    <t>Enter TDS/TCS Interest</t>
  </si>
  <si>
    <t>Enter TDS/TCS Others</t>
  </si>
  <si>
    <t>R11</t>
  </si>
  <si>
    <t>S11</t>
  </si>
  <si>
    <t>T11</t>
  </si>
  <si>
    <t>U11</t>
  </si>
  <si>
    <t>W11</t>
  </si>
  <si>
    <t>P11</t>
  </si>
  <si>
    <t>O11</t>
  </si>
  <si>
    <t>Z11</t>
  </si>
  <si>
    <t>M11</t>
  </si>
  <si>
    <t>Enter Employee / Party  PAN</t>
  </si>
  <si>
    <t>Enter Name of the Employee</t>
  </si>
  <si>
    <t xml:space="preserve">Enter TDS -Income Tax for the period  </t>
  </si>
  <si>
    <t xml:space="preserve">Enter TDS -Surcharge  for the period </t>
  </si>
  <si>
    <t>Enter Cess</t>
  </si>
  <si>
    <t xml:space="preserve">Enter Total Income Tax Deducted at Source </t>
  </si>
  <si>
    <t xml:space="preserve">Enter Amount of Payment  / Credit </t>
  </si>
  <si>
    <t>Enter Date on which Amount paid / credited</t>
  </si>
  <si>
    <t>Enter Employee PAN</t>
  </si>
  <si>
    <t>Enter Name of Employee</t>
  </si>
  <si>
    <t>Enter Period of Employment From - Date</t>
  </si>
  <si>
    <t>H7</t>
  </si>
  <si>
    <t>Enter House Rent Allowance and Other Allowances to the extent Chargeable to Tax (see sec 10(13A) read with rule 2A)</t>
  </si>
  <si>
    <t>Enter Value of pequisites and amount accretion to Employees PF Account(Total 333=361+362+363+364+365+366+367)</t>
  </si>
  <si>
    <t>O7</t>
  </si>
  <si>
    <t xml:space="preserve">Enter Gross Total of 'Total Exemption  under section 10' under  associated ' Salary Details - Section 10 Detail ' </t>
  </si>
  <si>
    <t>Q7</t>
  </si>
  <si>
    <t xml:space="preserve">Enter Income ( including loss from house property) under any head other than income under the head "salaries" offered for TDS </t>
  </si>
  <si>
    <t xml:space="preserve">Enter Last Gross Total Income  </t>
  </si>
  <si>
    <t>Y7</t>
  </si>
  <si>
    <t>Enter Income Tax on Total Income</t>
  </si>
  <si>
    <t>AE7</t>
  </si>
  <si>
    <t>Enter Income Tax Relief u/s 89 when salary etc is paid in arrear or advance</t>
  </si>
  <si>
    <t>Enter Perk- Where accomodation is un furnished</t>
  </si>
  <si>
    <t>C9</t>
  </si>
  <si>
    <t>A9</t>
  </si>
  <si>
    <t>Enter Perk-Furnished-Value as if accomodation is unfurnished</t>
  </si>
  <si>
    <t>D9</t>
  </si>
  <si>
    <t>E9</t>
  </si>
  <si>
    <t>Enter Perk-Furnished-Cost of furniture</t>
  </si>
  <si>
    <t>Enter Rent, if any, paid by employee</t>
  </si>
  <si>
    <t>J9</t>
  </si>
  <si>
    <t>K9</t>
  </si>
  <si>
    <t>L9</t>
  </si>
  <si>
    <t>M9</t>
  </si>
  <si>
    <t>N9</t>
  </si>
  <si>
    <t>O9</t>
  </si>
  <si>
    <t>Enter Perqusite value of conveyance/car</t>
  </si>
  <si>
    <t>Enter Remuneration paid by employer for domestic and personal services provided to the employee</t>
  </si>
  <si>
    <t>Enter Value of free or concessional passages on home leave and other travelling to the extent chargeable to tax</t>
  </si>
  <si>
    <t>Enter Estimated value of any other benefit or amenity provided by the employer free of cost or at concessional rate not included in the preceeding columns</t>
  </si>
  <si>
    <t>Enter Employer's contribution to recognised provident fund in excess of 12% of employee's salary</t>
  </si>
  <si>
    <t>Enter Interest credited to the assessee's account in recognised PF Fund in excess of the rate fixed byu central govt</t>
  </si>
  <si>
    <t>M7</t>
  </si>
  <si>
    <t>Enter deductions under section 16(i)</t>
  </si>
  <si>
    <t>Enter deductions under section 16(ii)</t>
  </si>
  <si>
    <t>Enter deductions under section 16(iii)</t>
  </si>
  <si>
    <t>Enter Amount deductible under provisions of chapter VI-A' under  associated ' Salary Detail - Chapter VIA Detail (216 of Salary Detail)</t>
  </si>
  <si>
    <t>Z7</t>
  </si>
  <si>
    <t xml:space="preserve">Enter Income Tax rebate under section 88 on life insurance premium, contribution to provident fund etc </t>
  </si>
  <si>
    <t>AG13</t>
  </si>
  <si>
    <t>Receipt No of Original Return must be blank</t>
  </si>
  <si>
    <t>Receipt No of Previous Return must be blank</t>
  </si>
  <si>
    <t>Length should be 15</t>
  </si>
  <si>
    <t>K11</t>
  </si>
  <si>
    <t>N11</t>
  </si>
  <si>
    <t>H9</t>
  </si>
  <si>
    <t>J7</t>
  </si>
  <si>
    <t>P7</t>
  </si>
  <si>
    <t>Transfer Voucher/Challan serial number must be  numeric</t>
  </si>
  <si>
    <t>TDS/TCS - Interest must be numeric</t>
  </si>
  <si>
    <t>TDS/TCS - Others must be numeric</t>
  </si>
  <si>
    <t>Total amount of salary , excluding amount required  to shown in columns 332 and 333.  Value must be numeric.</t>
  </si>
  <si>
    <t>Enter House Rent Allowance and Other Allowances to the extent Chargeable to Tax (see sec 10(13A) read with rule 2A).  Value must be numeric.</t>
  </si>
  <si>
    <t>Enter Value of pequisites and amount accretion to Employees PF Account(Total 333=361+362+363+364+365+366+367).  Value must be numeric.</t>
  </si>
  <si>
    <t>Column J- Value must be numeric.</t>
  </si>
  <si>
    <t>Column L- Value must be numeric.</t>
  </si>
  <si>
    <t>Column M- Value must be numeric.</t>
  </si>
  <si>
    <t>Column N- Value must be numeric.</t>
  </si>
  <si>
    <t>U7</t>
  </si>
  <si>
    <t>V7</t>
  </si>
  <si>
    <t>Column Q- Value must be numeric.</t>
  </si>
  <si>
    <t>Column S- Value must be numeric.</t>
  </si>
  <si>
    <t>Column T- Value must be numeric.</t>
  </si>
  <si>
    <t>Column U- Value must be numeric.</t>
  </si>
  <si>
    <t>Column V- Value must be numeric.</t>
  </si>
  <si>
    <t>AA7</t>
  </si>
  <si>
    <t>AB7</t>
  </si>
  <si>
    <t>AC7</t>
  </si>
  <si>
    <t>Column Y- Value must be numeric.</t>
  </si>
  <si>
    <t>Column Z- Value must be numeric.</t>
  </si>
  <si>
    <t>Column AA- Value must be numeric.</t>
  </si>
  <si>
    <t>Column AB- Value must be numeric.</t>
  </si>
  <si>
    <t>Column AC- Value must be numeric.</t>
  </si>
  <si>
    <t>Column AE- Value must be numeric.</t>
  </si>
  <si>
    <t>'Annexure-I'</t>
  </si>
  <si>
    <t>'Annexure-II'</t>
  </si>
  <si>
    <t>'Annexure-III'</t>
  </si>
  <si>
    <t>I, _____________, hereby certify that all the particulars furnished above are correct and complete.</t>
  </si>
  <si>
    <t>M43</t>
  </si>
  <si>
    <t>P43</t>
  </si>
  <si>
    <t>Enter AO Approval Flag</t>
  </si>
  <si>
    <t>Enter AO Approval Number</t>
  </si>
  <si>
    <t/>
  </si>
  <si>
    <t>Y</t>
  </si>
  <si>
    <t>Receipt No of Original Return is mandatory</t>
  </si>
  <si>
    <t>Receipt No of Previous Return is mandatory</t>
  </si>
  <si>
    <t>O</t>
  </si>
  <si>
    <t>OTHERS</t>
  </si>
  <si>
    <t>asd</t>
  </si>
  <si>
    <t>ARCHA0408D</t>
  </si>
  <si>
    <t>as</t>
  </si>
  <si>
    <t>df</t>
  </si>
  <si>
    <t>Particulars of value of perquisites and amount of accretion to Employees Provident Fund Account</t>
  </si>
  <si>
    <t xml:space="preserve">ANNEXURE III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</si>
</sst>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00000"/>
    <numFmt numFmtId="179" formatCode="0_);\(0\)"/>
    <numFmt numFmtId="180" formatCode="[$-1010000]d/m/yy;@"/>
    <numFmt numFmtId="181" formatCode="0;[Red]0"/>
    <numFmt numFmtId="182" formatCode="&quot;Rs.&quot;#,##0.00"/>
    <numFmt numFmtId="183" formatCode="[$-1010409]d\ mmmm\ yyyy;@"/>
    <numFmt numFmtId="184" formatCode="mmm\-yyyy"/>
    <numFmt numFmtId="185" formatCode="[$-1010409]d\ mmm\ yy;@"/>
    <numFmt numFmtId="186" formatCode="0.000"/>
    <numFmt numFmtId="187" formatCode="000000"/>
    <numFmt numFmtId="188" formatCode="0000000"/>
    <numFmt numFmtId="189" formatCode="m/d"/>
    <numFmt numFmtId="190" formatCode="ddmmyyyy"/>
    <numFmt numFmtId="191" formatCode="dd\ mmm\ yyyy"/>
    <numFmt numFmtId="192" formatCode="d\ mmm\ yyyy"/>
    <numFmt numFmtId="193" formatCode="d\ mmm\ yy"/>
    <numFmt numFmtId="194" formatCode="dd\-mmm\-yyyy"/>
    <numFmt numFmtId="195" formatCode="0.0000"/>
    <numFmt numFmtId="196" formatCode="000000000000000"/>
    <numFmt numFmtId="197" formatCode="######"/>
    <numFmt numFmtId="198" formatCode="#######"/>
  </numFmts>
  <fonts count="57">
    <font>
      <sz val="10"/>
      <name val="Arial"/>
      <family val="0"/>
    </font>
    <font>
      <u val="single"/>
      <sz val="10"/>
      <color indexed="12"/>
      <name val="Arial"/>
      <family val="0"/>
    </font>
    <font>
      <b/>
      <sz val="16"/>
      <name val="Arial"/>
      <family val="2"/>
    </font>
    <font>
      <sz val="9"/>
      <name val="Arial"/>
      <family val="2"/>
    </font>
    <font>
      <b/>
      <sz val="10"/>
      <name val="Arial"/>
      <family val="2"/>
    </font>
    <font>
      <sz val="9"/>
      <name val="Arial Greek"/>
      <family val="2"/>
    </font>
    <font>
      <b/>
      <sz val="9"/>
      <name val="Arial Black"/>
      <family val="2"/>
    </font>
    <font>
      <sz val="8"/>
      <name val="Arial"/>
      <family val="2"/>
    </font>
    <font>
      <sz val="11"/>
      <name val="Arial"/>
      <family val="2"/>
    </font>
    <font>
      <b/>
      <sz val="9"/>
      <name val="Arial"/>
      <family val="2"/>
    </font>
    <font>
      <u val="single"/>
      <sz val="10"/>
      <color indexed="36"/>
      <name val="Arial"/>
      <family val="0"/>
    </font>
    <font>
      <sz val="10"/>
      <color indexed="9"/>
      <name val="Arial"/>
      <family val="2"/>
    </font>
    <font>
      <sz val="9"/>
      <color indexed="12"/>
      <name val="Arial"/>
      <family val="2"/>
    </font>
    <font>
      <sz val="8"/>
      <color indexed="12"/>
      <name val="Arial"/>
      <family val="2"/>
    </font>
    <font>
      <i/>
      <sz val="9"/>
      <color indexed="12"/>
      <name val="Arial"/>
      <family val="2"/>
    </font>
    <font>
      <sz val="9"/>
      <color indexed="12"/>
      <name val="Arial Narrow"/>
      <family val="2"/>
    </font>
    <font>
      <sz val="9"/>
      <color indexed="9"/>
      <name val="Arial"/>
      <family val="2"/>
    </font>
    <font>
      <i/>
      <sz val="12"/>
      <name val="Arial Narrow"/>
      <family val="2"/>
    </font>
    <font>
      <b/>
      <sz val="9"/>
      <color indexed="12"/>
      <name val="Arial"/>
      <family val="2"/>
    </font>
    <font>
      <b/>
      <sz val="10"/>
      <color indexed="12"/>
      <name val="Arial"/>
      <family val="2"/>
    </font>
    <font>
      <b/>
      <sz val="8"/>
      <color indexed="12"/>
      <name val="Arial"/>
      <family val="2"/>
    </font>
    <font>
      <sz val="11"/>
      <color indexed="9"/>
      <name val="Arial"/>
      <family val="2"/>
    </font>
    <font>
      <sz val="9"/>
      <color indexed="8"/>
      <name val="Arial"/>
      <family val="2"/>
    </font>
    <font>
      <b/>
      <sz val="9"/>
      <color indexed="8"/>
      <name val="Arial"/>
      <family val="0"/>
    </font>
    <font>
      <b/>
      <i/>
      <sz val="9"/>
      <name val="Arial"/>
      <family val="0"/>
    </font>
    <font>
      <b/>
      <sz val="12"/>
      <color indexed="12"/>
      <name val="Arial"/>
      <family val="2"/>
    </font>
    <font>
      <sz val="10"/>
      <color indexed="12"/>
      <name val="Arial"/>
      <family val="2"/>
    </font>
    <font>
      <i/>
      <sz val="10"/>
      <color indexed="12"/>
      <name val="Arial"/>
      <family val="2"/>
    </font>
    <font>
      <sz val="10"/>
      <color indexed="22"/>
      <name val="Arial"/>
      <family val="2"/>
    </font>
    <font>
      <sz val="14"/>
      <color indexed="12"/>
      <name val="Arial"/>
      <family val="2"/>
    </font>
    <font>
      <sz val="10"/>
      <color indexed="10"/>
      <name val="Arial"/>
      <family val="2"/>
    </font>
    <font>
      <sz val="8"/>
      <color indexed="10"/>
      <name val="Arial"/>
      <family val="2"/>
    </font>
    <font>
      <sz val="9"/>
      <color indexed="10"/>
      <name val="Arial"/>
      <family val="2"/>
    </font>
    <font>
      <b/>
      <vertAlign val="superscript"/>
      <sz val="9"/>
      <color indexed="12"/>
      <name val="Arial"/>
      <family val="2"/>
    </font>
    <font>
      <vertAlign val="superscript"/>
      <sz val="9"/>
      <color indexed="12"/>
      <name val="Arial"/>
      <family val="2"/>
    </font>
    <font>
      <i/>
      <sz val="12"/>
      <color indexed="12"/>
      <name val="Arial Narrow"/>
      <family val="2"/>
    </font>
    <font>
      <b/>
      <sz val="9"/>
      <color indexed="12"/>
      <name val="Arial Greek"/>
      <family val="2"/>
    </font>
    <font>
      <sz val="9"/>
      <color indexed="22"/>
      <name val="Arial"/>
      <family val="2"/>
    </font>
    <font>
      <sz val="10"/>
      <color indexed="8"/>
      <name val="Arial"/>
      <family val="2"/>
    </font>
    <font>
      <sz val="14"/>
      <color indexed="22"/>
      <name val="Arial"/>
      <family val="2"/>
    </font>
    <font>
      <sz val="10"/>
      <color indexed="16"/>
      <name val="Arial"/>
      <family val="0"/>
    </font>
    <font>
      <b/>
      <sz val="16"/>
      <color indexed="17"/>
      <name val="Arial"/>
      <family val="0"/>
    </font>
    <font>
      <sz val="10"/>
      <color indexed="18"/>
      <name val="Arial"/>
      <family val="2"/>
    </font>
    <font>
      <b/>
      <sz val="10"/>
      <color indexed="9"/>
      <name val="Arial"/>
      <family val="0"/>
    </font>
    <font>
      <b/>
      <sz val="10"/>
      <color indexed="62"/>
      <name val="Arial"/>
      <family val="2"/>
    </font>
    <font>
      <b/>
      <sz val="11"/>
      <color indexed="60"/>
      <name val="Arial"/>
      <family val="2"/>
    </font>
    <font>
      <i/>
      <sz val="9"/>
      <name val="Arial"/>
      <family val="2"/>
    </font>
    <font>
      <i/>
      <sz val="10"/>
      <name val="Arial"/>
      <family val="2"/>
    </font>
    <font>
      <sz val="10"/>
      <color indexed="14"/>
      <name val="Arial"/>
      <family val="2"/>
    </font>
    <font>
      <b/>
      <sz val="14"/>
      <color indexed="17"/>
      <name val="Arial"/>
      <family val="2"/>
    </font>
    <font>
      <b/>
      <sz val="12"/>
      <color indexed="14"/>
      <name val="Arial"/>
      <family val="2"/>
    </font>
    <font>
      <b/>
      <sz val="10"/>
      <color indexed="20"/>
      <name val="Arial"/>
      <family val="0"/>
    </font>
    <font>
      <b/>
      <sz val="12"/>
      <color indexed="20"/>
      <name val="Arial"/>
      <family val="2"/>
    </font>
    <font>
      <sz val="10"/>
      <color indexed="20"/>
      <name val="Arial"/>
      <family val="2"/>
    </font>
    <font>
      <b/>
      <sz val="11"/>
      <color indexed="20"/>
      <name val="Arial"/>
      <family val="2"/>
    </font>
    <font>
      <sz val="11"/>
      <color indexed="20"/>
      <name val="Arial"/>
      <family val="2"/>
    </font>
    <font>
      <sz val="9"/>
      <color indexed="20"/>
      <name val="Arial"/>
      <family val="2"/>
    </font>
  </fonts>
  <fills count="11">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44"/>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s>
  <borders count="21">
    <border>
      <left/>
      <right/>
      <top/>
      <bottom/>
      <diagonal/>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color indexed="63"/>
      </left>
      <right>
        <color indexed="63"/>
      </right>
      <top/>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63"/>
      </left>
      <right>
        <color indexed="63"/>
      </right>
      <top>
        <color indexed="63"/>
      </top>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 fillId="0" borderId="0" applyNumberFormat="0" applyFill="0" applyBorder="0" applyAlignment="0" applyProtection="0"/>
    <xf numFmtId="0" fontId="0" fillId="0" borderId="0" applyBorder="0">
      <alignment/>
      <protection/>
    </xf>
    <xf numFmtId="0" fontId="0" fillId="0" borderId="0">
      <alignment horizontal="center" vertical="top"/>
      <protection/>
    </xf>
    <xf numFmtId="0" fontId="0" fillId="0" borderId="0" applyBorder="0">
      <alignment/>
      <protection/>
    </xf>
    <xf numFmtId="9" fontId="0" fillId="0" borderId="0" applyFont="0" applyFill="0" applyBorder="0" applyAlignment="0" applyProtection="0"/>
  </cellStyleXfs>
  <cellXfs count="427">
    <xf numFmtId="0" fontId="0" fillId="0" borderId="0" xfId="0" applyAlignment="1">
      <alignment/>
    </xf>
    <xf numFmtId="0" fontId="2" fillId="0" borderId="0" xfId="0" applyFont="1" applyFill="1" applyBorder="1" applyAlignment="1">
      <alignment horizontal="left"/>
    </xf>
    <xf numFmtId="0" fontId="3" fillId="0" borderId="0" xfId="0" applyFont="1" applyFill="1" applyBorder="1" applyAlignment="1">
      <alignment/>
    </xf>
    <xf numFmtId="0" fontId="4" fillId="0" borderId="0" xfId="0" applyFont="1" applyFill="1" applyBorder="1" applyAlignment="1">
      <alignment vertical="justify" wrapText="1"/>
    </xf>
    <xf numFmtId="0" fontId="3" fillId="0" borderId="1" xfId="0" applyFont="1" applyFill="1" applyBorder="1" applyAlignment="1" applyProtection="1">
      <alignment horizontal="center"/>
      <protection locked="0"/>
    </xf>
    <xf numFmtId="0" fontId="3" fillId="0" borderId="0" xfId="0" applyFont="1" applyFill="1" applyBorder="1" applyAlignment="1">
      <alignment horizontal="center"/>
    </xf>
    <xf numFmtId="0" fontId="3" fillId="0" borderId="0" xfId="0" applyFont="1" applyFill="1" applyBorder="1" applyAlignment="1">
      <alignment/>
    </xf>
    <xf numFmtId="0" fontId="8" fillId="0" borderId="0" xfId="0" applyFont="1" applyFill="1" applyBorder="1" applyAlignment="1">
      <alignment/>
    </xf>
    <xf numFmtId="0" fontId="0" fillId="0" borderId="2" xfId="0" applyBorder="1" applyAlignment="1">
      <alignment/>
    </xf>
    <xf numFmtId="0" fontId="0" fillId="0" borderId="0" xfId="0" applyBorder="1" applyAlignment="1">
      <alignment/>
    </xf>
    <xf numFmtId="0" fontId="3" fillId="0" borderId="0" xfId="0" applyFont="1" applyBorder="1" applyAlignment="1">
      <alignment horizontal="center"/>
    </xf>
    <xf numFmtId="0" fontId="0" fillId="0" borderId="0" xfId="0" applyAlignment="1">
      <alignment horizontal="left"/>
    </xf>
    <xf numFmtId="0" fontId="0" fillId="0" borderId="3" xfId="0" applyBorder="1" applyAlignment="1">
      <alignment/>
    </xf>
    <xf numFmtId="0" fontId="0" fillId="0" borderId="0" xfId="0" applyNumberFormat="1" applyAlignment="1">
      <alignment/>
    </xf>
    <xf numFmtId="181" fontId="0" fillId="0" borderId="0" xfId="0" applyNumberFormat="1" applyAlignment="1">
      <alignment/>
    </xf>
    <xf numFmtId="0" fontId="0" fillId="2" borderId="0" xfId="0" applyFill="1" applyAlignment="1">
      <alignment/>
    </xf>
    <xf numFmtId="49" fontId="0" fillId="0" borderId="0" xfId="0" applyNumberFormat="1" applyAlignment="1">
      <alignment horizontal="center"/>
    </xf>
    <xf numFmtId="0" fontId="11" fillId="0" borderId="0" xfId="0" applyFont="1" applyAlignment="1">
      <alignment/>
    </xf>
    <xf numFmtId="179" fontId="0" fillId="0" borderId="0" xfId="0" applyNumberFormat="1" applyAlignment="1">
      <alignment/>
    </xf>
    <xf numFmtId="0" fontId="3" fillId="0" borderId="2" xfId="0" applyFont="1" applyFill="1" applyBorder="1" applyAlignment="1" applyProtection="1">
      <alignment horizontal="center"/>
      <protection locked="0"/>
    </xf>
    <xf numFmtId="2" fontId="3" fillId="0" borderId="2" xfId="0" applyNumberFormat="1" applyFont="1" applyFill="1" applyBorder="1" applyAlignment="1" applyProtection="1">
      <alignment/>
      <protection locked="0"/>
    </xf>
    <xf numFmtId="2" fontId="3" fillId="0" borderId="1" xfId="0" applyNumberFormat="1" applyFont="1" applyFill="1" applyBorder="1" applyAlignment="1" applyProtection="1">
      <alignment horizontal="center"/>
      <protection locked="0"/>
    </xf>
    <xf numFmtId="2" fontId="3" fillId="3" borderId="2" xfId="0" applyNumberFormat="1" applyFont="1" applyFill="1" applyBorder="1" applyAlignment="1" applyProtection="1">
      <alignment/>
      <protection/>
    </xf>
    <xf numFmtId="2" fontId="0" fillId="0" borderId="0" xfId="0" applyNumberFormat="1" applyAlignment="1">
      <alignment/>
    </xf>
    <xf numFmtId="0" fontId="11" fillId="4" borderId="0" xfId="0" applyFont="1" applyFill="1" applyAlignment="1">
      <alignment/>
    </xf>
    <xf numFmtId="0" fontId="16" fillId="0" borderId="0" xfId="0" applyFont="1" applyBorder="1" applyAlignment="1">
      <alignment horizontal="center"/>
    </xf>
    <xf numFmtId="0" fontId="17" fillId="0" borderId="0" xfId="0" applyFont="1" applyFill="1" applyBorder="1" applyAlignment="1">
      <alignment horizontal="center"/>
    </xf>
    <xf numFmtId="0" fontId="16" fillId="0" borderId="0" xfId="0" applyFont="1" applyFill="1" applyBorder="1" applyAlignment="1">
      <alignment/>
    </xf>
    <xf numFmtId="0" fontId="21"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0" fillId="0" borderId="4" xfId="0" applyAlignment="1">
      <alignment vertical="justify" textRotation="51" wrapText="1" indent="9" readingOrder="1"/>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xf numFmtId="0" fontId="0" fillId="0" borderId="0" xfId="0" applyAlignment="1">
      <alignment vertical="top"/>
    </xf>
    <xf numFmtId="0" fontId="0" fillId="0" borderId="0" xfId="0" applyFill="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0" fillId="0" borderId="0" xfId="0" applyAlignment="1">
      <alignment horizontal="center" vertical="top"/>
    </xf>
    <xf numFmtId="0" fontId="0" fillId="0" borderId="0" xfId="0" applyAlignment="1">
      <alignment horizontal="justify" vertical="top"/>
    </xf>
    <xf numFmtId="0" fontId="3" fillId="0" borderId="0" xfId="0" applyFont="1" applyFill="1" applyBorder="1" applyAlignment="1">
      <alignment horizontal="left" vertical="top" wrapText="1"/>
    </xf>
    <xf numFmtId="0" fontId="3" fillId="0" borderId="0" xfId="23" applyFont="1" applyFill="1" applyBorder="1" applyAlignment="1">
      <alignment vertical="top" wrapText="1"/>
      <protection/>
    </xf>
    <xf numFmtId="0" fontId="22" fillId="0" borderId="0" xfId="23" applyFont="1" applyFill="1" applyBorder="1" applyAlignment="1">
      <alignment vertical="top" wrapText="1"/>
      <protection/>
    </xf>
    <xf numFmtId="0" fontId="0" fillId="0" borderId="0" xfId="0" applyFill="1" applyAlignment="1">
      <alignment/>
    </xf>
    <xf numFmtId="0" fontId="0" fillId="0" borderId="0" xfId="0" applyFill="1" applyAlignment="1">
      <alignment horizontal="center"/>
    </xf>
    <xf numFmtId="0" fontId="3" fillId="2" borderId="0" xfId="0" applyFont="1" applyFill="1" applyBorder="1" applyAlignment="1">
      <alignment horizontal="left" vertical="top" wrapText="1"/>
    </xf>
    <xf numFmtId="0" fontId="3" fillId="2" borderId="0" xfId="0" applyFont="1" applyFill="1" applyBorder="1" applyAlignment="1">
      <alignmen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22" fillId="2" borderId="0" xfId="23" applyFont="1" applyFill="1" applyBorder="1" applyAlignment="1">
      <alignment vertical="top" wrapText="1"/>
      <protection/>
    </xf>
    <xf numFmtId="0" fontId="3" fillId="2" borderId="0" xfId="0" applyFont="1" applyFill="1" applyBorder="1" applyAlignment="1">
      <alignment vertical="top"/>
    </xf>
    <xf numFmtId="0" fontId="22" fillId="2" borderId="0" xfId="0" applyFont="1" applyFill="1" applyBorder="1" applyAlignment="1">
      <alignment horizontal="left" vertical="top" wrapText="1"/>
    </xf>
    <xf numFmtId="0" fontId="22" fillId="2" borderId="0" xfId="0" applyFont="1" applyFill="1" applyBorder="1" applyAlignment="1">
      <alignment vertical="top" wrapText="1"/>
    </xf>
    <xf numFmtId="0" fontId="24" fillId="2" borderId="0" xfId="21" applyFont="1" applyFill="1" applyBorder="1" applyAlignment="1">
      <alignment vertical="top" wrapText="1"/>
      <protection/>
    </xf>
    <xf numFmtId="0" fontId="24" fillId="2" borderId="0" xfId="0" applyFont="1" applyFill="1" applyBorder="1" applyAlignment="1">
      <alignment vertical="top" wrapText="1"/>
    </xf>
    <xf numFmtId="0" fontId="3" fillId="2" borderId="5" xfId="0" applyFont="1" applyFill="1" applyBorder="1" applyAlignment="1">
      <alignment vertical="top" wrapText="1"/>
    </xf>
    <xf numFmtId="0" fontId="0" fillId="2" borderId="0" xfId="0" applyFont="1" applyFill="1" applyBorder="1" applyAlignment="1">
      <alignment vertical="top" wrapText="1"/>
    </xf>
    <xf numFmtId="0" fontId="0" fillId="2" borderId="0" xfId="22" applyFont="1" applyFill="1" applyBorder="1" applyAlignment="1">
      <alignment vertical="top"/>
      <protection/>
    </xf>
    <xf numFmtId="190" fontId="0" fillId="0" borderId="0" xfId="0" applyNumberFormat="1" applyAlignment="1">
      <alignment/>
    </xf>
    <xf numFmtId="0" fontId="3" fillId="0" borderId="0" xfId="0" applyFont="1" applyFill="1" applyBorder="1" applyAlignment="1">
      <alignment horizontal="left"/>
    </xf>
    <xf numFmtId="0" fontId="0" fillId="0" borderId="0" xfId="0" applyFont="1" applyBorder="1" applyAlignment="1">
      <alignment/>
    </xf>
    <xf numFmtId="1" fontId="3" fillId="0" borderId="2" xfId="0" applyNumberFormat="1" applyFont="1" applyFill="1" applyBorder="1" applyAlignment="1" applyProtection="1">
      <alignment horizontal="center"/>
      <protection locked="0"/>
    </xf>
    <xf numFmtId="1" fontId="0" fillId="0" borderId="0" xfId="0" applyNumberFormat="1" applyAlignment="1">
      <alignment/>
    </xf>
    <xf numFmtId="0" fontId="26" fillId="3" borderId="0" xfId="0" applyFont="1" applyFill="1" applyAlignment="1">
      <alignment/>
    </xf>
    <xf numFmtId="0" fontId="0" fillId="3" borderId="0" xfId="0" applyFont="1" applyFill="1" applyAlignment="1">
      <alignment/>
    </xf>
    <xf numFmtId="0" fontId="0" fillId="0" borderId="0" xfId="0" applyFont="1" applyAlignment="1">
      <alignment/>
    </xf>
    <xf numFmtId="2" fontId="0" fillId="0" borderId="2" xfId="0" applyNumberFormat="1" applyFont="1" applyBorder="1" applyAlignment="1" applyProtection="1">
      <alignment/>
      <protection locked="0"/>
    </xf>
    <xf numFmtId="0" fontId="0" fillId="0" borderId="2" xfId="0" applyFont="1" applyBorder="1" applyAlignment="1" applyProtection="1">
      <alignment horizontal="center"/>
      <protection locked="0"/>
    </xf>
    <xf numFmtId="0" fontId="0" fillId="0" borderId="2" xfId="0" applyFont="1" applyBorder="1" applyAlignment="1" applyProtection="1">
      <alignment/>
      <protection locked="0"/>
    </xf>
    <xf numFmtId="0" fontId="0" fillId="0" borderId="7" xfId="0" applyBorder="1" applyAlignment="1">
      <alignment vertical="justify" textRotation="51" wrapText="1" indent="9" readingOrder="1"/>
    </xf>
    <xf numFmtId="0" fontId="0" fillId="0" borderId="2" xfId="0" applyFont="1" applyFill="1" applyBorder="1" applyAlignment="1" applyProtection="1">
      <alignment horizontal="center"/>
      <protection locked="0"/>
    </xf>
    <xf numFmtId="0" fontId="0" fillId="3" borderId="2" xfId="0" applyFill="1" applyBorder="1" applyAlignment="1">
      <alignment/>
    </xf>
    <xf numFmtId="0" fontId="0" fillId="0" borderId="2" xfId="0" applyFont="1" applyBorder="1" applyAlignment="1">
      <alignment/>
    </xf>
    <xf numFmtId="0" fontId="0" fillId="3" borderId="2" xfId="0" applyFont="1" applyFill="1" applyBorder="1" applyAlignment="1" applyProtection="1">
      <alignment/>
      <protection/>
    </xf>
    <xf numFmtId="15" fontId="0" fillId="3" borderId="2" xfId="0" applyNumberFormat="1" applyFont="1" applyFill="1" applyBorder="1" applyAlignment="1" applyProtection="1">
      <alignment/>
      <protection/>
    </xf>
    <xf numFmtId="0" fontId="0" fillId="3" borderId="2" xfId="0" applyFont="1" applyFill="1" applyBorder="1" applyAlignment="1" applyProtection="1">
      <alignment horizontal="center"/>
      <protection/>
    </xf>
    <xf numFmtId="2" fontId="0" fillId="3" borderId="2" xfId="0" applyNumberFormat="1" applyFont="1" applyFill="1" applyBorder="1" applyAlignment="1" applyProtection="1">
      <alignment/>
      <protection/>
    </xf>
    <xf numFmtId="2" fontId="0" fillId="0" borderId="2" xfId="0" applyNumberFormat="1" applyFont="1" applyFill="1" applyBorder="1" applyAlignment="1" applyProtection="1">
      <alignment/>
      <protection locked="0"/>
    </xf>
    <xf numFmtId="0" fontId="0" fillId="0" borderId="2" xfId="0" applyBorder="1" applyAlignment="1" applyProtection="1">
      <alignment/>
      <protection locked="0"/>
    </xf>
    <xf numFmtId="0" fontId="0" fillId="3" borderId="2" xfId="0" applyFill="1" applyBorder="1" applyAlignment="1" applyProtection="1">
      <alignment/>
      <protection/>
    </xf>
    <xf numFmtId="15" fontId="0" fillId="3" borderId="2" xfId="0" applyNumberFormat="1" applyFill="1" applyBorder="1" applyAlignment="1" applyProtection="1">
      <alignment/>
      <protection/>
    </xf>
    <xf numFmtId="2" fontId="0" fillId="3" borderId="2" xfId="0" applyNumberFormat="1" applyFont="1" applyFill="1" applyBorder="1" applyAlignment="1">
      <alignment/>
    </xf>
    <xf numFmtId="194" fontId="0" fillId="0" borderId="2" xfId="0" applyNumberFormat="1" applyFont="1" applyBorder="1" applyAlignment="1" applyProtection="1">
      <alignment/>
      <protection locked="0"/>
    </xf>
    <xf numFmtId="0" fontId="3" fillId="0" borderId="2" xfId="0" applyFont="1" applyBorder="1" applyAlignment="1">
      <alignment/>
    </xf>
    <xf numFmtId="0" fontId="3" fillId="0" borderId="2" xfId="0" applyFont="1" applyBorder="1" applyAlignment="1" applyProtection="1">
      <alignment/>
      <protection locked="0"/>
    </xf>
    <xf numFmtId="194" fontId="3" fillId="0" borderId="2" xfId="0" applyNumberFormat="1" applyFont="1" applyBorder="1" applyAlignment="1" applyProtection="1">
      <alignment/>
      <protection locked="0"/>
    </xf>
    <xf numFmtId="0" fontId="3" fillId="3" borderId="2" xfId="0" applyFont="1" applyFill="1" applyBorder="1" applyAlignment="1" applyProtection="1">
      <alignment/>
      <protection/>
    </xf>
    <xf numFmtId="0" fontId="24" fillId="2" borderId="0" xfId="0" applyFont="1" applyFill="1" applyBorder="1" applyAlignment="1">
      <alignment horizontal="left" vertical="top" wrapText="1"/>
    </xf>
    <xf numFmtId="0" fontId="23" fillId="2" borderId="0" xfId="23" applyFont="1" applyFill="1" applyBorder="1" applyAlignment="1">
      <alignment vertical="top" wrapText="1"/>
      <protection/>
    </xf>
    <xf numFmtId="0" fontId="3" fillId="2" borderId="0" xfId="23" applyFont="1" applyFill="1" applyBorder="1" applyAlignment="1">
      <alignment vertical="top" wrapText="1"/>
      <protection/>
    </xf>
    <xf numFmtId="0" fontId="24" fillId="2" borderId="0" xfId="23" applyFont="1" applyFill="1" applyBorder="1" applyAlignment="1">
      <alignment vertical="top" wrapText="1"/>
      <protection/>
    </xf>
    <xf numFmtId="0" fontId="9" fillId="2" borderId="0" xfId="23" applyFont="1" applyFill="1" applyBorder="1" applyAlignment="1">
      <alignment vertical="top" wrapText="1"/>
      <protection/>
    </xf>
    <xf numFmtId="0" fontId="23" fillId="2" borderId="0" xfId="23" applyFont="1" applyFill="1" applyBorder="1" applyAlignment="1">
      <alignment horizontal="left" vertical="top" wrapText="1"/>
      <protection/>
    </xf>
    <xf numFmtId="0" fontId="0" fillId="0" borderId="0" xfId="0" applyFont="1" applyAlignment="1">
      <alignment horizontal="center"/>
    </xf>
    <xf numFmtId="179" fontId="13" fillId="3" borderId="0" xfId="0" applyNumberFormat="1" applyFont="1" applyFill="1" applyAlignment="1">
      <alignment/>
    </xf>
    <xf numFmtId="15" fontId="0" fillId="0" borderId="2" xfId="0" applyNumberFormat="1" applyBorder="1" applyAlignment="1" applyProtection="1">
      <alignment/>
      <protection locked="0"/>
    </xf>
    <xf numFmtId="4" fontId="0" fillId="0" borderId="2" xfId="0" applyNumberFormat="1" applyBorder="1" applyAlignment="1" applyProtection="1">
      <alignment/>
      <protection locked="0"/>
    </xf>
    <xf numFmtId="4" fontId="0" fillId="3" borderId="2" xfId="0" applyNumberFormat="1" applyFill="1" applyBorder="1" applyAlignment="1" applyProtection="1">
      <alignment/>
      <protection/>
    </xf>
    <xf numFmtId="4" fontId="0" fillId="3" borderId="2" xfId="0" applyNumberFormat="1" applyFill="1" applyBorder="1" applyAlignment="1">
      <alignment/>
    </xf>
    <xf numFmtId="4" fontId="0" fillId="0" borderId="0" xfId="0" applyNumberFormat="1" applyAlignment="1">
      <alignment/>
    </xf>
    <xf numFmtId="0" fontId="13" fillId="3" borderId="0" xfId="0" applyFont="1" applyFill="1" applyAlignment="1">
      <alignment/>
    </xf>
    <xf numFmtId="0" fontId="11" fillId="0" borderId="8" xfId="0" applyFont="1" applyBorder="1" applyAlignment="1" applyProtection="1">
      <alignment/>
      <protection locked="0"/>
    </xf>
    <xf numFmtId="0" fontId="11" fillId="0" borderId="2" xfId="0" applyFont="1" applyBorder="1" applyAlignment="1" applyProtection="1">
      <alignment/>
      <protection locked="0"/>
    </xf>
    <xf numFmtId="4" fontId="11" fillId="0" borderId="2" xfId="0" applyNumberFormat="1" applyFont="1" applyBorder="1" applyAlignment="1" applyProtection="1">
      <alignment/>
      <protection locked="0"/>
    </xf>
    <xf numFmtId="0" fontId="7" fillId="0" borderId="0" xfId="0" applyFont="1" applyAlignment="1">
      <alignment/>
    </xf>
    <xf numFmtId="3" fontId="0" fillId="0" borderId="0" xfId="0" applyNumberFormat="1" applyAlignment="1">
      <alignment/>
    </xf>
    <xf numFmtId="2" fontId="0" fillId="0" borderId="0" xfId="0" applyNumberFormat="1" applyAlignment="1" quotePrefix="1">
      <alignment/>
    </xf>
    <xf numFmtId="0" fontId="3" fillId="2" borderId="0" xfId="0" applyFont="1" applyFill="1" applyBorder="1" applyAlignment="1">
      <alignment horizontal="center" vertical="top" wrapText="1"/>
    </xf>
    <xf numFmtId="3" fontId="3" fillId="2" borderId="0" xfId="0" applyNumberFormat="1" applyFont="1" applyFill="1" applyBorder="1" applyAlignment="1">
      <alignment horizontal="center" vertical="top" wrapText="1"/>
    </xf>
    <xf numFmtId="0" fontId="24" fillId="2" borderId="5" xfId="0" applyFont="1" applyFill="1" applyBorder="1" applyAlignment="1">
      <alignment horizontal="center" vertical="top" wrapText="1"/>
    </xf>
    <xf numFmtId="0" fontId="0" fillId="0" borderId="0" xfId="0" applyAlignment="1" quotePrefix="1">
      <alignment/>
    </xf>
    <xf numFmtId="0" fontId="0" fillId="2" borderId="0" xfId="0" applyFill="1" applyAlignment="1">
      <alignment vertical="top" wrapText="1"/>
    </xf>
    <xf numFmtId="0" fontId="30" fillId="0" borderId="0" xfId="0" applyFont="1" applyAlignment="1">
      <alignment/>
    </xf>
    <xf numFmtId="0" fontId="32" fillId="0" borderId="0" xfId="0" applyFont="1" applyFill="1" applyBorder="1" applyAlignment="1">
      <alignment/>
    </xf>
    <xf numFmtId="0" fontId="32" fillId="0" borderId="0" xfId="0" applyFont="1" applyFill="1" applyBorder="1" applyAlignment="1">
      <alignment/>
    </xf>
    <xf numFmtId="0" fontId="0" fillId="4" borderId="0" xfId="0" applyFill="1" applyAlignment="1">
      <alignment/>
    </xf>
    <xf numFmtId="14" fontId="0" fillId="4" borderId="0" xfId="0" applyNumberFormat="1" applyFill="1" applyAlignment="1">
      <alignment/>
    </xf>
    <xf numFmtId="0" fontId="7" fillId="0" borderId="3" xfId="0" applyFont="1" applyBorder="1" applyAlignment="1">
      <alignment/>
    </xf>
    <xf numFmtId="188" fontId="0" fillId="0" borderId="0" xfId="0" applyNumberFormat="1" applyAlignment="1">
      <alignment/>
    </xf>
    <xf numFmtId="1" fontId="3" fillId="0" borderId="2" xfId="0" applyNumberFormat="1" applyFont="1" applyFill="1" applyBorder="1" applyAlignment="1" applyProtection="1" quotePrefix="1">
      <alignment horizontal="center"/>
      <protection locked="0"/>
    </xf>
    <xf numFmtId="1" fontId="3" fillId="0" borderId="1" xfId="0" applyNumberFormat="1" applyFont="1" applyFill="1" applyBorder="1" applyAlignment="1" applyProtection="1">
      <alignment horizontal="center"/>
      <protection locked="0"/>
    </xf>
    <xf numFmtId="2" fontId="0" fillId="3" borderId="2" xfId="0" applyNumberFormat="1" applyFill="1" applyBorder="1" applyAlignment="1">
      <alignment/>
    </xf>
    <xf numFmtId="2" fontId="0" fillId="0" borderId="2" xfId="0" applyNumberFormat="1" applyBorder="1" applyAlignment="1" applyProtection="1">
      <alignment/>
      <protection locked="0"/>
    </xf>
    <xf numFmtId="2" fontId="0" fillId="0" borderId="2" xfId="0" applyNumberFormat="1" applyFill="1" applyBorder="1" applyAlignment="1" applyProtection="1">
      <alignment/>
      <protection/>
    </xf>
    <xf numFmtId="0" fontId="0" fillId="3" borderId="2" xfId="0" applyNumberFormat="1" applyFont="1" applyFill="1" applyBorder="1" applyAlignment="1" applyProtection="1">
      <alignment/>
      <protection/>
    </xf>
    <xf numFmtId="0" fontId="3" fillId="5" borderId="0" xfId="0" applyFont="1" applyFill="1" applyBorder="1" applyAlignment="1">
      <alignment vertical="top" wrapText="1"/>
    </xf>
    <xf numFmtId="0" fontId="26" fillId="3" borderId="0" xfId="0" applyFont="1" applyFill="1" applyAlignment="1">
      <alignment horizontal="center"/>
    </xf>
    <xf numFmtId="195" fontId="0" fillId="0" borderId="2" xfId="0" applyNumberFormat="1" applyFont="1" applyBorder="1" applyAlignment="1" applyProtection="1">
      <alignment/>
      <protection locked="0"/>
    </xf>
    <xf numFmtId="1" fontId="3" fillId="0" borderId="2" xfId="0" applyNumberFormat="1" applyFont="1" applyBorder="1" applyAlignment="1" applyProtection="1">
      <alignment/>
      <protection locked="0"/>
    </xf>
    <xf numFmtId="0" fontId="0" fillId="0" borderId="0" xfId="0" applyBorder="1" applyAlignment="1" applyProtection="1">
      <alignment/>
      <protection locked="0"/>
    </xf>
    <xf numFmtId="0" fontId="28" fillId="3" borderId="0" xfId="0" applyFont="1" applyFill="1" applyBorder="1" applyAlignment="1" applyProtection="1">
      <alignment/>
      <protection/>
    </xf>
    <xf numFmtId="15" fontId="28" fillId="3" borderId="0" xfId="0" applyNumberFormat="1" applyFont="1" applyFill="1" applyBorder="1" applyAlignment="1" applyProtection="1">
      <alignment/>
      <protection/>
    </xf>
    <xf numFmtId="0" fontId="28" fillId="3" borderId="0" xfId="0" applyFont="1" applyFill="1" applyBorder="1" applyAlignment="1" applyProtection="1">
      <alignment horizontal="center"/>
      <protection/>
    </xf>
    <xf numFmtId="2" fontId="28" fillId="3" borderId="0" xfId="0" applyNumberFormat="1" applyFont="1" applyFill="1" applyBorder="1" applyAlignment="1" applyProtection="1">
      <alignment/>
      <protection/>
    </xf>
    <xf numFmtId="0" fontId="3" fillId="0" borderId="8" xfId="0" applyFont="1" applyFill="1" applyBorder="1" applyAlignment="1" applyProtection="1">
      <alignment horizontal="center"/>
      <protection locked="0"/>
    </xf>
    <xf numFmtId="1" fontId="3" fillId="0" borderId="9" xfId="0" applyNumberFormat="1" applyFont="1" applyFill="1" applyBorder="1" applyAlignment="1" applyProtection="1">
      <alignment horizontal="center"/>
      <protection locked="0"/>
    </xf>
    <xf numFmtId="0" fontId="0" fillId="0" borderId="0" xfId="0" applyAlignment="1" applyProtection="1">
      <alignment/>
      <protection locked="0"/>
    </xf>
    <xf numFmtId="0" fontId="30" fillId="0" borderId="2" xfId="0" applyFont="1" applyBorder="1" applyAlignment="1" applyProtection="1">
      <alignment/>
      <protection locked="0"/>
    </xf>
    <xf numFmtId="2" fontId="0" fillId="0" borderId="2" xfId="0" applyNumberFormat="1" applyFill="1" applyBorder="1" applyAlignment="1" applyProtection="1">
      <alignment/>
      <protection locked="0"/>
    </xf>
    <xf numFmtId="4" fontId="0" fillId="3" borderId="2" xfId="0" applyNumberFormat="1" applyFill="1" applyBorder="1" applyAlignment="1" applyProtection="1">
      <alignment/>
      <protection locked="0"/>
    </xf>
    <xf numFmtId="2" fontId="0" fillId="3" borderId="2" xfId="0" applyNumberFormat="1" applyFill="1" applyBorder="1" applyAlignment="1" applyProtection="1">
      <alignment/>
      <protection locked="0"/>
    </xf>
    <xf numFmtId="4" fontId="28" fillId="3" borderId="0" xfId="0" applyNumberFormat="1" applyFont="1" applyFill="1" applyBorder="1" applyAlignment="1" applyProtection="1">
      <alignment/>
      <protection/>
    </xf>
    <xf numFmtId="4" fontId="38" fillId="3" borderId="2" xfId="0" applyNumberFormat="1" applyFont="1" applyFill="1" applyBorder="1" applyAlignment="1" applyProtection="1">
      <alignment/>
      <protection locked="0"/>
    </xf>
    <xf numFmtId="4" fontId="38" fillId="3" borderId="2" xfId="0" applyNumberFormat="1" applyFont="1" applyFill="1" applyBorder="1" applyAlignment="1" applyProtection="1">
      <alignment/>
      <protection/>
    </xf>
    <xf numFmtId="0" fontId="0" fillId="0" borderId="0" xfId="0" applyBorder="1" applyAlignment="1">
      <alignment vertical="justify" textRotation="51" wrapText="1" indent="9" readingOrder="1"/>
    </xf>
    <xf numFmtId="0" fontId="30" fillId="0" borderId="0" xfId="0" applyFont="1" applyBorder="1" applyAlignment="1">
      <alignment/>
    </xf>
    <xf numFmtId="0" fontId="30" fillId="0" borderId="0" xfId="0" applyFont="1" applyBorder="1" applyAlignment="1">
      <alignment vertical="justify" textRotation="51" wrapText="1" indent="9" readingOrder="1"/>
    </xf>
    <xf numFmtId="0" fontId="13" fillId="3" borderId="2" xfId="0" applyFont="1" applyFill="1" applyBorder="1" applyAlignment="1" applyProtection="1">
      <alignment horizontal="center"/>
      <protection/>
    </xf>
    <xf numFmtId="179" fontId="13" fillId="3" borderId="2" xfId="0" applyNumberFormat="1" applyFont="1" applyFill="1" applyBorder="1" applyAlignment="1" applyProtection="1">
      <alignment horizontal="center"/>
      <protection/>
    </xf>
    <xf numFmtId="179" fontId="13" fillId="3" borderId="10" xfId="0" applyNumberFormat="1" applyFont="1" applyFill="1" applyBorder="1" applyAlignment="1" applyProtection="1">
      <alignment horizontal="center"/>
      <protection/>
    </xf>
    <xf numFmtId="179" fontId="13" fillId="3" borderId="11" xfId="0" applyNumberFormat="1" applyFont="1" applyFill="1" applyBorder="1" applyAlignment="1" applyProtection="1">
      <alignment horizontal="center"/>
      <protection/>
    </xf>
    <xf numFmtId="0" fontId="26" fillId="3" borderId="2" xfId="0" applyFont="1" applyFill="1" applyBorder="1" applyAlignment="1" applyProtection="1">
      <alignment horizontal="center"/>
      <protection/>
    </xf>
    <xf numFmtId="0" fontId="22" fillId="2" borderId="2" xfId="0" applyFont="1" applyFill="1" applyBorder="1" applyAlignment="1" applyProtection="1">
      <alignment/>
      <protection/>
    </xf>
    <xf numFmtId="0" fontId="0" fillId="4" borderId="0" xfId="0" applyFill="1" applyAlignment="1" applyProtection="1">
      <alignment/>
      <protection/>
    </xf>
    <xf numFmtId="0" fontId="0" fillId="2" borderId="2" xfId="0" applyFont="1" applyFill="1" applyBorder="1" applyAlignment="1" applyProtection="1">
      <alignment/>
      <protection/>
    </xf>
    <xf numFmtId="15" fontId="0" fillId="2" borderId="2" xfId="0" applyNumberFormat="1" applyFont="1" applyFill="1" applyBorder="1" applyAlignment="1" applyProtection="1">
      <alignment/>
      <protection/>
    </xf>
    <xf numFmtId="0" fontId="0" fillId="2" borderId="2" xfId="0" applyNumberFormat="1" applyFont="1" applyFill="1" applyBorder="1" applyAlignment="1" applyProtection="1">
      <alignment/>
      <protection/>
    </xf>
    <xf numFmtId="0" fontId="0" fillId="2" borderId="2" xfId="0" applyFont="1" applyFill="1" applyBorder="1" applyAlignment="1" applyProtection="1">
      <alignment horizontal="center"/>
      <protection/>
    </xf>
    <xf numFmtId="2" fontId="0" fillId="2" borderId="2" xfId="0" applyNumberFormat="1" applyFont="1" applyFill="1" applyBorder="1" applyAlignment="1" applyProtection="1">
      <alignment/>
      <protection/>
    </xf>
    <xf numFmtId="0" fontId="0" fillId="2" borderId="2" xfId="0" applyFill="1" applyBorder="1" applyAlignment="1" applyProtection="1">
      <alignment/>
      <protection/>
    </xf>
    <xf numFmtId="194" fontId="0" fillId="2" borderId="2" xfId="0" applyNumberFormat="1" applyFont="1" applyFill="1" applyBorder="1" applyAlignment="1" applyProtection="1">
      <alignment/>
      <protection/>
    </xf>
    <xf numFmtId="2" fontId="0" fillId="2" borderId="2" xfId="0" applyNumberFormat="1" applyFill="1" applyBorder="1" applyAlignment="1" applyProtection="1">
      <alignment/>
      <protection/>
    </xf>
    <xf numFmtId="2" fontId="0" fillId="2" borderId="2" xfId="0" applyNumberFormat="1" applyFont="1" applyFill="1" applyBorder="1" applyAlignment="1" applyProtection="1">
      <alignment/>
      <protection/>
    </xf>
    <xf numFmtId="195" fontId="0" fillId="2" borderId="2" xfId="0" applyNumberFormat="1" applyFont="1" applyFill="1" applyBorder="1" applyAlignment="1" applyProtection="1">
      <alignment/>
      <protection/>
    </xf>
    <xf numFmtId="0" fontId="0" fillId="0" borderId="0" xfId="0" applyAlignment="1" applyProtection="1">
      <alignment/>
      <protection/>
    </xf>
    <xf numFmtId="49" fontId="3" fillId="0" borderId="2" xfId="0" applyNumberFormat="1"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0" fillId="2" borderId="2" xfId="0" applyFill="1" applyBorder="1" applyAlignment="1" applyProtection="1">
      <alignment/>
      <protection locked="0"/>
    </xf>
    <xf numFmtId="15" fontId="0" fillId="2" borderId="2" xfId="0" applyNumberFormat="1" applyFill="1" applyBorder="1" applyAlignment="1" applyProtection="1">
      <alignment/>
      <protection locked="0"/>
    </xf>
    <xf numFmtId="2" fontId="0" fillId="2" borderId="2" xfId="0" applyNumberFormat="1" applyFill="1" applyBorder="1" applyAlignment="1" applyProtection="1">
      <alignment/>
      <protection locked="0"/>
    </xf>
    <xf numFmtId="4" fontId="0" fillId="2" borderId="2" xfId="0" applyNumberFormat="1" applyFill="1" applyBorder="1" applyAlignment="1" applyProtection="1">
      <alignment/>
      <protection locked="0"/>
    </xf>
    <xf numFmtId="2" fontId="38" fillId="3" borderId="2" xfId="0" applyNumberFormat="1" applyFont="1" applyFill="1" applyBorder="1" applyAlignment="1" applyProtection="1">
      <alignment/>
      <protection locked="0"/>
    </xf>
    <xf numFmtId="0" fontId="13" fillId="3" borderId="2" xfId="0" applyFont="1" applyFill="1" applyBorder="1" applyAlignment="1" applyProtection="1">
      <alignment horizontal="center" vertical="center" wrapText="1"/>
      <protection/>
    </xf>
    <xf numFmtId="0" fontId="3" fillId="2" borderId="8" xfId="0" applyFont="1" applyFill="1" applyBorder="1" applyAlignment="1" applyProtection="1">
      <alignment horizontal="center"/>
      <protection locked="0"/>
    </xf>
    <xf numFmtId="1" fontId="3" fillId="2" borderId="9" xfId="0" applyNumberFormat="1" applyFont="1" applyFill="1" applyBorder="1" applyAlignment="1" applyProtection="1">
      <alignment horizontal="center"/>
      <protection locked="0"/>
    </xf>
    <xf numFmtId="0" fontId="3" fillId="2" borderId="2" xfId="0" applyFont="1" applyFill="1" applyBorder="1" applyAlignment="1" applyProtection="1">
      <alignment/>
      <protection locked="0"/>
    </xf>
    <xf numFmtId="49" fontId="3" fillId="2" borderId="2" xfId="0" applyNumberFormat="1" applyFont="1" applyFill="1" applyBorder="1" applyAlignment="1" applyProtection="1">
      <alignment horizontal="center"/>
      <protection locked="0"/>
    </xf>
    <xf numFmtId="1" fontId="3" fillId="2" borderId="2" xfId="0" applyNumberFormat="1" applyFont="1" applyFill="1" applyBorder="1" applyAlignment="1" applyProtection="1">
      <alignment/>
      <protection locked="0"/>
    </xf>
    <xf numFmtId="1" fontId="3" fillId="2" borderId="2" xfId="0" applyNumberFormat="1" applyFont="1" applyFill="1" applyBorder="1" applyAlignment="1" applyProtection="1" quotePrefix="1">
      <alignment horizontal="center"/>
      <protection locked="0"/>
    </xf>
    <xf numFmtId="194" fontId="3" fillId="2" borderId="2" xfId="0" applyNumberFormat="1" applyFont="1" applyFill="1" applyBorder="1" applyAlignment="1" applyProtection="1">
      <alignment/>
      <protection locked="0"/>
    </xf>
    <xf numFmtId="1" fontId="3"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26" fillId="3" borderId="0" xfId="0" applyFont="1" applyFill="1" applyAlignment="1" applyProtection="1">
      <alignment/>
      <protection/>
    </xf>
    <xf numFmtId="0" fontId="0" fillId="3" borderId="0" xfId="0" applyFont="1" applyFill="1" applyAlignment="1" applyProtection="1">
      <alignment/>
      <protection/>
    </xf>
    <xf numFmtId="0" fontId="26" fillId="3" borderId="2" xfId="0" applyFont="1" applyFill="1" applyBorder="1" applyAlignment="1" applyProtection="1">
      <alignment/>
      <protection/>
    </xf>
    <xf numFmtId="179" fontId="26" fillId="3" borderId="2" xfId="0" applyNumberFormat="1" applyFont="1" applyFill="1" applyBorder="1" applyAlignment="1" applyProtection="1">
      <alignment horizontal="center"/>
      <protection/>
    </xf>
    <xf numFmtId="0" fontId="26" fillId="3" borderId="0" xfId="0" applyFont="1" applyFill="1" applyBorder="1" applyAlignment="1" applyProtection="1">
      <alignment/>
      <protection/>
    </xf>
    <xf numFmtId="0" fontId="39" fillId="3" borderId="0" xfId="0" applyFont="1" applyFill="1" applyBorder="1" applyAlignment="1" applyProtection="1">
      <alignment horizontal="center"/>
      <protection/>
    </xf>
    <xf numFmtId="0" fontId="13" fillId="3" borderId="0" xfId="0" applyFont="1" applyFill="1" applyAlignment="1" applyProtection="1">
      <alignment/>
      <protection/>
    </xf>
    <xf numFmtId="179" fontId="26" fillId="3" borderId="10" xfId="0" applyNumberFormat="1" applyFont="1" applyFill="1" applyBorder="1" applyAlignment="1" applyProtection="1">
      <alignment horizontal="center"/>
      <protection/>
    </xf>
    <xf numFmtId="1" fontId="3" fillId="0" borderId="2" xfId="0" applyNumberFormat="1" applyFont="1" applyFill="1" applyBorder="1" applyAlignment="1" applyProtection="1">
      <alignment/>
      <protection locked="0"/>
    </xf>
    <xf numFmtId="1" fontId="3" fillId="2" borderId="9" xfId="0" applyNumberFormat="1" applyFont="1" applyFill="1" applyBorder="1" applyAlignment="1" applyProtection="1">
      <alignment/>
      <protection locked="0"/>
    </xf>
    <xf numFmtId="0" fontId="26" fillId="6" borderId="0" xfId="0" applyFont="1" applyFill="1" applyAlignment="1">
      <alignment/>
    </xf>
    <xf numFmtId="0" fontId="40" fillId="6" borderId="0" xfId="0" applyFont="1" applyFill="1" applyAlignment="1">
      <alignment/>
    </xf>
    <xf numFmtId="0" fontId="0" fillId="2" borderId="0" xfId="0" applyFill="1" applyAlignment="1">
      <alignment wrapText="1"/>
    </xf>
    <xf numFmtId="0" fontId="0" fillId="2" borderId="0" xfId="0" applyFill="1" applyAlignment="1">
      <alignment/>
    </xf>
    <xf numFmtId="49" fontId="0" fillId="0" borderId="0" xfId="0" applyNumberFormat="1" applyAlignment="1">
      <alignment/>
    </xf>
    <xf numFmtId="198" fontId="0" fillId="0" borderId="0" xfId="0" applyNumberFormat="1" applyAlignment="1">
      <alignment/>
    </xf>
    <xf numFmtId="14" fontId="0" fillId="0" borderId="0" xfId="0" applyNumberFormat="1" applyAlignment="1">
      <alignment/>
    </xf>
    <xf numFmtId="195" fontId="0" fillId="0" borderId="0" xfId="0" applyNumberFormat="1" applyAlignment="1">
      <alignment/>
    </xf>
    <xf numFmtId="0" fontId="7" fillId="0" borderId="0" xfId="0" applyFont="1" applyAlignment="1">
      <alignment horizontal="center" vertical="top" wrapText="1"/>
    </xf>
    <xf numFmtId="0" fontId="0" fillId="0" borderId="0" xfId="0" applyAlignment="1">
      <alignment horizontal="center" wrapText="1"/>
    </xf>
    <xf numFmtId="0" fontId="13" fillId="3" borderId="0" xfId="0" applyFont="1" applyFill="1" applyAlignment="1" applyProtection="1">
      <alignment horizontal="center" vertical="justify" textRotation="90"/>
      <protection locked="0"/>
    </xf>
    <xf numFmtId="0" fontId="13" fillId="3" borderId="0" xfId="0" applyFont="1" applyFill="1" applyAlignment="1" applyProtection="1">
      <alignment horizontal="center" vertical="justify" textRotation="90"/>
      <protection/>
    </xf>
    <xf numFmtId="0" fontId="13" fillId="3" borderId="0" xfId="0" applyFont="1" applyFill="1" applyAlignment="1">
      <alignment horizontal="center" vertical="justify" textRotation="90"/>
    </xf>
    <xf numFmtId="2" fontId="3" fillId="0" borderId="2" xfId="0" applyNumberFormat="1" applyFont="1" applyFill="1" applyBorder="1" applyAlignment="1" applyProtection="1">
      <alignment horizontal="center"/>
      <protection locked="0"/>
    </xf>
    <xf numFmtId="2" fontId="3" fillId="0" borderId="2" xfId="0" applyNumberFormat="1" applyFont="1" applyBorder="1" applyAlignment="1" applyProtection="1">
      <alignment/>
      <protection locked="0"/>
    </xf>
    <xf numFmtId="2" fontId="3" fillId="2" borderId="2" xfId="0" applyNumberFormat="1" applyFont="1" applyFill="1" applyBorder="1" applyAlignment="1" applyProtection="1">
      <alignment horizontal="center"/>
      <protection locked="0"/>
    </xf>
    <xf numFmtId="2" fontId="3" fillId="2" borderId="2" xfId="0" applyNumberFormat="1" applyFont="1" applyFill="1" applyBorder="1" applyAlignment="1" applyProtection="1">
      <alignment/>
      <protection locked="0"/>
    </xf>
    <xf numFmtId="0" fontId="11" fillId="7" borderId="0" xfId="0" applyFont="1" applyFill="1" applyAlignment="1">
      <alignment/>
    </xf>
    <xf numFmtId="0" fontId="41" fillId="7" borderId="0" xfId="0" applyFont="1" applyFill="1" applyAlignment="1">
      <alignment horizontal="center"/>
    </xf>
    <xf numFmtId="0" fontId="26" fillId="7" borderId="0" xfId="0" applyFont="1" applyFill="1" applyAlignment="1">
      <alignment/>
    </xf>
    <xf numFmtId="0" fontId="40" fillId="7" borderId="0" xfId="0" applyFont="1" applyFill="1" applyAlignment="1">
      <alignment/>
    </xf>
    <xf numFmtId="0" fontId="0" fillId="7" borderId="0" xfId="0" applyFill="1" applyAlignment="1">
      <alignment/>
    </xf>
    <xf numFmtId="0" fontId="11" fillId="8" borderId="0" xfId="0" applyFont="1" applyFill="1" applyAlignment="1">
      <alignment/>
    </xf>
    <xf numFmtId="0" fontId="41" fillId="8" borderId="0" xfId="0" applyFont="1" applyFill="1" applyAlignment="1">
      <alignment horizontal="center"/>
    </xf>
    <xf numFmtId="0" fontId="26" fillId="8" borderId="0" xfId="0" applyFont="1" applyFill="1" applyAlignment="1">
      <alignment/>
    </xf>
    <xf numFmtId="0" fontId="40" fillId="8" borderId="0" xfId="0" applyFont="1" applyFill="1" applyAlignment="1">
      <alignment/>
    </xf>
    <xf numFmtId="0" fontId="0" fillId="8" borderId="0" xfId="0" applyFill="1" applyAlignment="1">
      <alignment/>
    </xf>
    <xf numFmtId="0" fontId="19" fillId="8" borderId="0" xfId="0" applyFont="1" applyFill="1" applyAlignment="1">
      <alignment wrapText="1"/>
    </xf>
    <xf numFmtId="0" fontId="42" fillId="8" borderId="0" xfId="0" applyFont="1" applyFill="1" applyAlignment="1">
      <alignment horizontal="justify" vertical="top" wrapText="1"/>
    </xf>
    <xf numFmtId="0" fontId="49" fillId="8" borderId="0" xfId="0" applyFont="1" applyFill="1" applyAlignment="1">
      <alignment/>
    </xf>
    <xf numFmtId="0" fontId="43" fillId="8" borderId="0" xfId="0" applyFont="1" applyFill="1" applyAlignment="1">
      <alignment horizontal="center" vertical="top" wrapText="1"/>
    </xf>
    <xf numFmtId="0" fontId="26" fillId="8" borderId="0" xfId="0" applyFont="1" applyFill="1" applyAlignment="1">
      <alignment horizontal="justify" vertical="top" wrapText="1"/>
    </xf>
    <xf numFmtId="0" fontId="19" fillId="8" borderId="0" xfId="0" applyFont="1" applyFill="1" applyAlignment="1">
      <alignment horizontal="center" vertical="top" wrapText="1"/>
    </xf>
    <xf numFmtId="0" fontId="40" fillId="8" borderId="0" xfId="0" applyFont="1" applyFill="1" applyAlignment="1">
      <alignment horizontal="justify" vertical="top" wrapText="1"/>
    </xf>
    <xf numFmtId="0" fontId="45" fillId="8" borderId="0" xfId="0" applyFont="1" applyFill="1" applyAlignment="1">
      <alignment horizontal="justify" vertical="top" wrapText="1"/>
    </xf>
    <xf numFmtId="0" fontId="19" fillId="8" borderId="2" xfId="0" applyFont="1" applyFill="1" applyBorder="1" applyAlignment="1">
      <alignment horizontal="justify" vertical="top" wrapText="1"/>
    </xf>
    <xf numFmtId="0" fontId="19" fillId="8" borderId="2" xfId="0" applyFont="1" applyFill="1" applyBorder="1" applyAlignment="1">
      <alignment horizontal="center" vertical="top" wrapText="1"/>
    </xf>
    <xf numFmtId="0" fontId="26" fillId="8" borderId="2" xfId="0" applyFont="1" applyFill="1" applyBorder="1" applyAlignment="1">
      <alignment horizontal="justify" vertical="top" wrapText="1"/>
    </xf>
    <xf numFmtId="15" fontId="19" fillId="8" borderId="2" xfId="0" applyNumberFormat="1" applyFont="1" applyFill="1" applyBorder="1" applyAlignment="1">
      <alignment horizontal="center" vertical="top" wrapText="1"/>
    </xf>
    <xf numFmtId="0" fontId="26" fillId="8" borderId="0" xfId="0" applyFont="1" applyFill="1" applyBorder="1" applyAlignment="1">
      <alignment horizontal="justify" vertical="top" wrapText="1"/>
    </xf>
    <xf numFmtId="0" fontId="19" fillId="8" borderId="0" xfId="0" applyFont="1" applyFill="1" applyAlignment="1">
      <alignment horizontal="justify" vertical="top" wrapText="1"/>
    </xf>
    <xf numFmtId="0" fontId="44" fillId="8" borderId="0" xfId="0" applyFont="1" applyFill="1" applyAlignment="1">
      <alignment horizontal="center" vertical="top" wrapText="1"/>
    </xf>
    <xf numFmtId="0" fontId="51" fillId="8" borderId="0" xfId="0" applyFont="1" applyFill="1" applyAlignment="1">
      <alignment horizontal="center" vertical="top" wrapText="1"/>
    </xf>
    <xf numFmtId="0" fontId="52" fillId="8" borderId="0" xfId="0" applyFont="1" applyFill="1" applyAlignment="1">
      <alignment horizontal="justify" vertical="top" wrapText="1"/>
    </xf>
    <xf numFmtId="0" fontId="3" fillId="9" borderId="0" xfId="0" applyFont="1" applyFill="1" applyBorder="1" applyAlignment="1" applyProtection="1">
      <alignment horizontal="center"/>
      <protection locked="0"/>
    </xf>
    <xf numFmtId="0" fontId="53" fillId="8" borderId="0" xfId="0" applyFont="1" applyFill="1" applyAlignment="1">
      <alignment horizontal="justify" vertical="top" wrapText="1"/>
    </xf>
    <xf numFmtId="1" fontId="22" fillId="10" borderId="2" xfId="0" applyNumberFormat="1" applyFont="1" applyFill="1" applyBorder="1" applyAlignment="1" applyProtection="1">
      <alignment/>
      <protection locked="0"/>
    </xf>
    <xf numFmtId="0" fontId="38" fillId="9" borderId="2" xfId="0" applyNumberFormat="1" applyFont="1" applyFill="1" applyBorder="1" applyAlignment="1" applyProtection="1">
      <alignment/>
      <protection/>
    </xf>
    <xf numFmtId="0" fontId="3" fillId="9" borderId="0" xfId="0" applyFont="1" applyFill="1" applyBorder="1" applyAlignment="1">
      <alignment/>
    </xf>
    <xf numFmtId="0" fontId="17" fillId="9" borderId="0" xfId="0" applyFont="1" applyFill="1" applyBorder="1" applyAlignment="1" applyProtection="1">
      <alignment horizontal="center"/>
      <protection locked="0"/>
    </xf>
    <xf numFmtId="0" fontId="3" fillId="9" borderId="0" xfId="0" applyFont="1" applyFill="1" applyBorder="1" applyAlignment="1" applyProtection="1">
      <alignment/>
      <protection locked="0"/>
    </xf>
    <xf numFmtId="0" fontId="18" fillId="9" borderId="0" xfId="0" applyFont="1" applyFill="1" applyBorder="1" applyAlignment="1" applyProtection="1">
      <alignment/>
      <protection locked="0"/>
    </xf>
    <xf numFmtId="0" fontId="4" fillId="9" borderId="0" xfId="0" applyFont="1" applyFill="1" applyBorder="1" applyAlignment="1" applyProtection="1">
      <alignment vertical="justify" wrapText="1"/>
      <protection locked="0"/>
    </xf>
    <xf numFmtId="0" fontId="54" fillId="9" borderId="0" xfId="0" applyFont="1" applyFill="1" applyBorder="1" applyAlignment="1" applyProtection="1">
      <alignment horizontal="center"/>
      <protection locked="0"/>
    </xf>
    <xf numFmtId="0" fontId="3" fillId="9" borderId="0" xfId="0" applyFont="1" applyFill="1" applyBorder="1" applyAlignment="1" applyProtection="1">
      <alignment horizontal="left"/>
      <protection locked="0"/>
    </xf>
    <xf numFmtId="0" fontId="6" fillId="9" borderId="0" xfId="0" applyFont="1" applyFill="1" applyBorder="1" applyAlignment="1" applyProtection="1">
      <alignment/>
      <protection locked="0"/>
    </xf>
    <xf numFmtId="0" fontId="3" fillId="9" borderId="0" xfId="0" applyFont="1" applyFill="1" applyBorder="1" applyAlignment="1" applyProtection="1">
      <alignment/>
      <protection locked="0"/>
    </xf>
    <xf numFmtId="0" fontId="3" fillId="9" borderId="0" xfId="0" applyFont="1" applyFill="1" applyBorder="1" applyAlignment="1" applyProtection="1">
      <alignment horizontal="left" indent="1"/>
      <protection locked="0"/>
    </xf>
    <xf numFmtId="0" fontId="55" fillId="9" borderId="0" xfId="0" applyFont="1" applyFill="1" applyBorder="1" applyAlignment="1" applyProtection="1">
      <alignment/>
      <protection/>
    </xf>
    <xf numFmtId="0" fontId="56" fillId="9" borderId="0" xfId="0" applyFont="1" applyFill="1" applyBorder="1" applyAlignment="1" applyProtection="1">
      <alignment/>
      <protection/>
    </xf>
    <xf numFmtId="0" fontId="56" fillId="9" borderId="0" xfId="0" applyFont="1" applyFill="1" applyBorder="1" applyAlignment="1" applyProtection="1">
      <alignment/>
      <protection locked="0"/>
    </xf>
    <xf numFmtId="0" fontId="3" fillId="9" borderId="12" xfId="0" applyFont="1" applyFill="1" applyBorder="1" applyAlignment="1" applyProtection="1">
      <alignment horizontal="center"/>
      <protection locked="0"/>
    </xf>
    <xf numFmtId="0" fontId="54" fillId="9" borderId="0" xfId="0" applyFont="1" applyFill="1" applyBorder="1" applyAlignment="1" applyProtection="1">
      <alignment/>
      <protection locked="0"/>
    </xf>
    <xf numFmtId="0" fontId="55" fillId="9" borderId="0" xfId="0" applyFont="1" applyFill="1" applyBorder="1" applyAlignment="1" applyProtection="1">
      <alignment/>
      <protection/>
    </xf>
    <xf numFmtId="0" fontId="32" fillId="9" borderId="0" xfId="0" applyFont="1" applyFill="1" applyBorder="1" applyAlignment="1" applyProtection="1">
      <alignment/>
      <protection locked="0"/>
    </xf>
    <xf numFmtId="0" fontId="3" fillId="9" borderId="0" xfId="0" applyFont="1" applyFill="1" applyBorder="1" applyAlignment="1" applyProtection="1" quotePrefix="1">
      <alignment/>
      <protection locked="0"/>
    </xf>
    <xf numFmtId="0" fontId="8" fillId="9" borderId="0" xfId="0" applyFont="1" applyFill="1" applyBorder="1" applyAlignment="1" applyProtection="1">
      <alignment/>
      <protection locked="0"/>
    </xf>
    <xf numFmtId="0" fontId="1" fillId="9" borderId="0" xfId="20" applyFill="1" applyBorder="1" applyAlignment="1" applyProtection="1">
      <alignment/>
      <protection locked="0"/>
    </xf>
    <xf numFmtId="0" fontId="0" fillId="9" borderId="0" xfId="0" applyFill="1" applyAlignment="1">
      <alignment/>
    </xf>
    <xf numFmtId="0" fontId="0" fillId="9" borderId="0" xfId="0" applyFill="1" applyAlignment="1">
      <alignment horizontal="left"/>
    </xf>
    <xf numFmtId="0" fontId="28" fillId="9" borderId="0" xfId="0" applyFont="1" applyFill="1" applyAlignment="1">
      <alignment/>
    </xf>
    <xf numFmtId="0" fontId="37" fillId="9" borderId="3" xfId="0" applyFont="1" applyFill="1" applyBorder="1" applyAlignment="1" applyProtection="1">
      <alignment horizontal="center"/>
      <protection locked="0"/>
    </xf>
    <xf numFmtId="1" fontId="37" fillId="9" borderId="3" xfId="0" applyNumberFormat="1" applyFont="1" applyFill="1" applyBorder="1" applyAlignment="1" applyProtection="1">
      <alignment horizontal="center"/>
      <protection locked="0"/>
    </xf>
    <xf numFmtId="1" fontId="37" fillId="9" borderId="3" xfId="0" applyNumberFormat="1" applyFont="1" applyFill="1" applyBorder="1" applyAlignment="1" applyProtection="1">
      <alignment/>
      <protection locked="0"/>
    </xf>
    <xf numFmtId="49" fontId="37" fillId="9" borderId="3" xfId="0" applyNumberFormat="1" applyFont="1" applyFill="1" applyBorder="1" applyAlignment="1" applyProtection="1">
      <alignment horizontal="center"/>
      <protection locked="0"/>
    </xf>
    <xf numFmtId="1" fontId="37" fillId="9" borderId="3" xfId="0" applyNumberFormat="1" applyFont="1" applyFill="1" applyBorder="1" applyAlignment="1" applyProtection="1" quotePrefix="1">
      <alignment horizontal="center"/>
      <protection locked="0"/>
    </xf>
    <xf numFmtId="0" fontId="37" fillId="9" borderId="3" xfId="0" applyFont="1" applyFill="1" applyBorder="1" applyAlignment="1" applyProtection="1">
      <alignment/>
      <protection locked="0"/>
    </xf>
    <xf numFmtId="194" fontId="37" fillId="9" borderId="3" xfId="0" applyNumberFormat="1" applyFont="1" applyFill="1" applyBorder="1" applyAlignment="1" applyProtection="1">
      <alignment/>
      <protection locked="0"/>
    </xf>
    <xf numFmtId="0" fontId="37" fillId="9" borderId="3" xfId="0" applyFont="1" applyFill="1" applyBorder="1" applyAlignment="1" applyProtection="1">
      <alignment/>
      <protection/>
    </xf>
    <xf numFmtId="0" fontId="12" fillId="9" borderId="11" xfId="0" applyFont="1" applyFill="1" applyBorder="1" applyAlignment="1">
      <alignment horizontal="center" vertical="top" wrapText="1"/>
    </xf>
    <xf numFmtId="0" fontId="12" fillId="9" borderId="13" xfId="0" applyFont="1" applyFill="1" applyBorder="1" applyAlignment="1">
      <alignment horizontal="center" vertical="top" wrapText="1"/>
    </xf>
    <xf numFmtId="0" fontId="12" fillId="9" borderId="13" xfId="0" applyFont="1" applyFill="1" applyBorder="1" applyAlignment="1" quotePrefix="1">
      <alignment horizontal="center" vertical="top" wrapText="1"/>
    </xf>
    <xf numFmtId="179" fontId="12" fillId="9" borderId="1" xfId="0" applyNumberFormat="1" applyFont="1" applyFill="1" applyBorder="1" applyAlignment="1">
      <alignment horizontal="center"/>
    </xf>
    <xf numFmtId="179" fontId="12" fillId="9" borderId="2" xfId="0" applyNumberFormat="1" applyFont="1" applyFill="1" applyBorder="1" applyAlignment="1">
      <alignment horizontal="center"/>
    </xf>
    <xf numFmtId="179" fontId="0" fillId="9" borderId="2" xfId="0" applyNumberFormat="1" applyFill="1" applyBorder="1" applyAlignment="1">
      <alignment/>
    </xf>
    <xf numFmtId="0" fontId="0" fillId="9" borderId="2" xfId="0" applyFill="1" applyBorder="1" applyAlignment="1">
      <alignment/>
    </xf>
    <xf numFmtId="179" fontId="15" fillId="9" borderId="1" xfId="0" applyNumberFormat="1" applyFont="1" applyFill="1" applyBorder="1" applyAlignment="1">
      <alignment horizontal="center"/>
    </xf>
    <xf numFmtId="179" fontId="15" fillId="9" borderId="2" xfId="0" applyNumberFormat="1" applyFont="1" applyFill="1" applyBorder="1" applyAlignment="1">
      <alignment horizontal="center"/>
    </xf>
    <xf numFmtId="0" fontId="9" fillId="9" borderId="14" xfId="0" applyFont="1" applyFill="1" applyBorder="1" applyAlignment="1">
      <alignment/>
    </xf>
    <xf numFmtId="0" fontId="9" fillId="9" borderId="15" xfId="0" applyFont="1" applyFill="1" applyBorder="1" applyAlignment="1">
      <alignment/>
    </xf>
    <xf numFmtId="1" fontId="9" fillId="9" borderId="15" xfId="0" applyNumberFormat="1" applyFont="1" applyFill="1" applyBorder="1" applyAlignment="1">
      <alignment horizontal="right"/>
    </xf>
    <xf numFmtId="1" fontId="0" fillId="9" borderId="2" xfId="0" applyNumberFormat="1" applyFill="1" applyBorder="1" applyAlignment="1">
      <alignment/>
    </xf>
    <xf numFmtId="1" fontId="9" fillId="9" borderId="2" xfId="0" applyNumberFormat="1" applyFont="1" applyFill="1" applyBorder="1" applyAlignment="1">
      <alignment horizontal="right"/>
    </xf>
    <xf numFmtId="0" fontId="3" fillId="9" borderId="2" xfId="0" applyFont="1" applyFill="1" applyBorder="1" applyAlignment="1">
      <alignment horizontal="left"/>
    </xf>
    <xf numFmtId="2" fontId="9" fillId="9" borderId="2" xfId="0" applyNumberFormat="1" applyFont="1" applyFill="1" applyBorder="1" applyAlignment="1">
      <alignment horizontal="right"/>
    </xf>
    <xf numFmtId="1" fontId="3" fillId="9" borderId="2" xfId="0" applyNumberFormat="1" applyFont="1" applyFill="1" applyBorder="1" applyAlignment="1" applyProtection="1">
      <alignment/>
      <protection locked="0"/>
    </xf>
    <xf numFmtId="1" fontId="22" fillId="9" borderId="2" xfId="0" applyNumberFormat="1" applyFont="1" applyFill="1" applyBorder="1" applyAlignment="1" applyProtection="1">
      <alignment/>
      <protection locked="0"/>
    </xf>
    <xf numFmtId="2" fontId="3" fillId="9" borderId="2" xfId="0" applyNumberFormat="1" applyFont="1" applyFill="1" applyBorder="1" applyAlignment="1" applyProtection="1">
      <alignment/>
      <protection/>
    </xf>
    <xf numFmtId="2" fontId="22" fillId="9" borderId="2" xfId="0" applyNumberFormat="1" applyFont="1" applyFill="1" applyBorder="1" applyAlignment="1" applyProtection="1">
      <alignment/>
      <protection/>
    </xf>
    <xf numFmtId="0" fontId="26" fillId="9" borderId="0" xfId="0" applyFont="1" applyFill="1" applyAlignment="1" applyProtection="1">
      <alignment/>
      <protection/>
    </xf>
    <xf numFmtId="0" fontId="0" fillId="9" borderId="0" xfId="0" applyFill="1" applyAlignment="1" applyProtection="1">
      <alignment/>
      <protection/>
    </xf>
    <xf numFmtId="0" fontId="28" fillId="9" borderId="0" xfId="0" applyFont="1" applyFill="1" applyBorder="1" applyAlignment="1" applyProtection="1">
      <alignment/>
      <protection locked="0"/>
    </xf>
    <xf numFmtId="0" fontId="28" fillId="9" borderId="0" xfId="0" applyFont="1" applyFill="1" applyBorder="1" applyAlignment="1" applyProtection="1">
      <alignment/>
      <protection/>
    </xf>
    <xf numFmtId="15" fontId="28" fillId="9" borderId="0" xfId="0" applyNumberFormat="1" applyFont="1" applyFill="1" applyBorder="1" applyAlignment="1" applyProtection="1">
      <alignment/>
      <protection/>
    </xf>
    <xf numFmtId="0" fontId="28" fillId="9" borderId="0" xfId="0" applyNumberFormat="1" applyFont="1" applyFill="1" applyBorder="1" applyAlignment="1" applyProtection="1">
      <alignment/>
      <protection/>
    </xf>
    <xf numFmtId="0" fontId="28" fillId="9" borderId="0" xfId="0" applyFont="1" applyFill="1" applyBorder="1" applyAlignment="1" applyProtection="1">
      <alignment horizontal="center"/>
      <protection/>
    </xf>
    <xf numFmtId="2" fontId="28" fillId="9" borderId="0" xfId="0" applyNumberFormat="1" applyFont="1" applyFill="1" applyBorder="1" applyAlignment="1" applyProtection="1">
      <alignment/>
      <protection/>
    </xf>
    <xf numFmtId="0" fontId="28" fillId="9" borderId="0" xfId="0" applyFont="1" applyFill="1" applyBorder="1" applyAlignment="1" applyProtection="1">
      <alignment horizontal="center"/>
      <protection locked="0"/>
    </xf>
    <xf numFmtId="194" fontId="37" fillId="9" borderId="0" xfId="0" applyNumberFormat="1" applyFont="1" applyFill="1" applyBorder="1" applyAlignment="1" applyProtection="1">
      <alignment/>
      <protection locked="0"/>
    </xf>
    <xf numFmtId="2" fontId="28" fillId="9" borderId="0" xfId="0" applyNumberFormat="1" applyFont="1" applyFill="1" applyBorder="1" applyAlignment="1" applyProtection="1">
      <alignment/>
      <protection locked="0"/>
    </xf>
    <xf numFmtId="2" fontId="28" fillId="9" borderId="0" xfId="0" applyNumberFormat="1" applyFont="1" applyFill="1" applyBorder="1" applyAlignment="1" applyProtection="1">
      <alignment/>
      <protection locked="0"/>
    </xf>
    <xf numFmtId="195" fontId="28" fillId="9" borderId="0" xfId="0" applyNumberFormat="1" applyFont="1" applyFill="1" applyBorder="1" applyAlignment="1" applyProtection="1">
      <alignment/>
      <protection locked="0"/>
    </xf>
    <xf numFmtId="0" fontId="0" fillId="9" borderId="0" xfId="0" applyFont="1" applyFill="1" applyAlignment="1" applyProtection="1">
      <alignment/>
      <protection/>
    </xf>
    <xf numFmtId="180" fontId="0" fillId="9" borderId="0" xfId="0" applyNumberFormat="1" applyFont="1" applyFill="1" applyAlignment="1" applyProtection="1">
      <alignment horizontal="center"/>
      <protection/>
    </xf>
    <xf numFmtId="0" fontId="27" fillId="9" borderId="0" xfId="0" applyFont="1" applyFill="1" applyAlignment="1" applyProtection="1">
      <alignment/>
      <protection/>
    </xf>
    <xf numFmtId="0" fontId="13" fillId="9" borderId="2" xfId="0" applyFont="1" applyFill="1" applyBorder="1" applyAlignment="1" applyProtection="1">
      <alignment horizontal="center" vertical="top" wrapText="1"/>
      <protection/>
    </xf>
    <xf numFmtId="0" fontId="26" fillId="9" borderId="2" xfId="0" applyFont="1" applyFill="1" applyBorder="1" applyAlignment="1" applyProtection="1">
      <alignment/>
      <protection/>
    </xf>
    <xf numFmtId="0" fontId="0" fillId="9" borderId="2" xfId="0" applyFill="1" applyBorder="1" applyAlignment="1" applyProtection="1">
      <alignment/>
      <protection/>
    </xf>
    <xf numFmtId="179" fontId="26" fillId="9" borderId="2" xfId="0" applyNumberFormat="1" applyFont="1" applyFill="1" applyBorder="1" applyAlignment="1" applyProtection="1">
      <alignment horizontal="center"/>
      <protection/>
    </xf>
    <xf numFmtId="181" fontId="26" fillId="9" borderId="2" xfId="0" applyNumberFormat="1" applyFont="1" applyFill="1" applyBorder="1" applyAlignment="1" applyProtection="1">
      <alignment horizontal="center"/>
      <protection/>
    </xf>
    <xf numFmtId="1" fontId="26" fillId="9" borderId="2" xfId="0" applyNumberFormat="1" applyFont="1" applyFill="1" applyBorder="1" applyAlignment="1" applyProtection="1">
      <alignment horizontal="center"/>
      <protection/>
    </xf>
    <xf numFmtId="0" fontId="0" fillId="9" borderId="10" xfId="0" applyFill="1" applyBorder="1" applyAlignment="1" applyProtection="1">
      <alignment/>
      <protection/>
    </xf>
    <xf numFmtId="15" fontId="0" fillId="9" borderId="2" xfId="0" applyNumberFormat="1" applyFill="1" applyBorder="1" applyAlignment="1" applyProtection="1">
      <alignment/>
      <protection/>
    </xf>
    <xf numFmtId="0" fontId="0" fillId="9" borderId="2" xfId="0" applyNumberFormat="1" applyFont="1" applyFill="1" applyBorder="1" applyAlignment="1" applyProtection="1">
      <alignment/>
      <protection/>
    </xf>
    <xf numFmtId="2" fontId="4" fillId="9" borderId="2" xfId="0" applyNumberFormat="1" applyFont="1" applyFill="1" applyBorder="1" applyAlignment="1" applyProtection="1">
      <alignment/>
      <protection/>
    </xf>
    <xf numFmtId="0" fontId="0" fillId="9" borderId="2" xfId="0" applyFill="1" applyBorder="1" applyAlignment="1" applyProtection="1">
      <alignment horizontal="center"/>
      <protection/>
    </xf>
    <xf numFmtId="195" fontId="0" fillId="9" borderId="2" xfId="0" applyNumberFormat="1" applyFill="1" applyBorder="1" applyAlignment="1" applyProtection="1">
      <alignment/>
      <protection/>
    </xf>
    <xf numFmtId="0" fontId="38" fillId="9" borderId="2" xfId="0" applyFont="1" applyFill="1" applyBorder="1" applyAlignment="1" applyProtection="1">
      <alignment/>
      <protection/>
    </xf>
    <xf numFmtId="15" fontId="38" fillId="9" borderId="2" xfId="0" applyNumberFormat="1" applyFont="1" applyFill="1" applyBorder="1" applyAlignment="1" applyProtection="1">
      <alignment/>
      <protection/>
    </xf>
    <xf numFmtId="0" fontId="38" fillId="9" borderId="2" xfId="0" applyFont="1" applyFill="1" applyBorder="1" applyAlignment="1" applyProtection="1">
      <alignment horizontal="center"/>
      <protection/>
    </xf>
    <xf numFmtId="2" fontId="38" fillId="9" borderId="2" xfId="0" applyNumberFormat="1" applyFont="1" applyFill="1" applyBorder="1" applyAlignment="1" applyProtection="1">
      <alignment/>
      <protection/>
    </xf>
    <xf numFmtId="0" fontId="0" fillId="9" borderId="2" xfId="0" applyFont="1" applyFill="1" applyBorder="1" applyAlignment="1" applyProtection="1">
      <alignment/>
      <protection/>
    </xf>
    <xf numFmtId="15" fontId="0" fillId="9" borderId="2" xfId="0" applyNumberFormat="1" applyFont="1" applyFill="1" applyBorder="1" applyAlignment="1" applyProtection="1">
      <alignment/>
      <protection/>
    </xf>
    <xf numFmtId="0" fontId="0" fillId="9" borderId="2" xfId="0" applyFont="1" applyFill="1" applyBorder="1" applyAlignment="1" applyProtection="1">
      <alignment horizontal="center"/>
      <protection/>
    </xf>
    <xf numFmtId="2" fontId="0" fillId="9" borderId="2" xfId="0" applyNumberFormat="1" applyFont="1" applyFill="1" applyBorder="1" applyAlignment="1" applyProtection="1">
      <alignment/>
      <protection/>
    </xf>
    <xf numFmtId="2" fontId="38" fillId="9" borderId="2" xfId="0" applyNumberFormat="1" applyFont="1" applyFill="1" applyBorder="1" applyAlignment="1" applyProtection="1">
      <alignment/>
      <protection locked="0"/>
    </xf>
    <xf numFmtId="2" fontId="0" fillId="9" borderId="2" xfId="0" applyNumberFormat="1" applyFont="1" applyFill="1" applyBorder="1" applyAlignment="1" applyProtection="1">
      <alignment/>
      <protection locked="0"/>
    </xf>
    <xf numFmtId="0" fontId="53" fillId="9" borderId="0" xfId="0" applyFont="1" applyFill="1" applyAlignment="1">
      <alignment/>
    </xf>
    <xf numFmtId="0" fontId="51" fillId="9" borderId="0" xfId="0" applyFont="1" applyFill="1" applyAlignment="1">
      <alignment/>
    </xf>
    <xf numFmtId="0" fontId="18" fillId="9" borderId="1" xfId="0" applyFont="1" applyFill="1" applyBorder="1" applyAlignment="1" applyProtection="1">
      <alignment/>
      <protection/>
    </xf>
    <xf numFmtId="0" fontId="18" fillId="9" borderId="16" xfId="0" applyFont="1" applyFill="1" applyBorder="1" applyAlignment="1" applyProtection="1">
      <alignment/>
      <protection/>
    </xf>
    <xf numFmtId="0" fontId="5" fillId="9" borderId="0" xfId="0" applyFont="1" applyFill="1" applyBorder="1" applyAlignment="1" applyProtection="1">
      <alignment horizontal="center"/>
      <protection locked="0"/>
    </xf>
    <xf numFmtId="0" fontId="3" fillId="9" borderId="0" xfId="0" applyFont="1" applyFill="1" applyBorder="1" applyAlignment="1" applyProtection="1">
      <alignment/>
      <protection locked="0"/>
    </xf>
    <xf numFmtId="0" fontId="18" fillId="9" borderId="0" xfId="0" applyFont="1" applyFill="1" applyBorder="1" applyAlignment="1" applyProtection="1">
      <alignment horizontal="left"/>
      <protection locked="0"/>
    </xf>
    <xf numFmtId="49" fontId="3" fillId="9" borderId="0" xfId="0" applyNumberFormat="1" applyFont="1" applyFill="1" applyBorder="1" applyAlignment="1" applyProtection="1">
      <alignment horizontal="center"/>
      <protection locked="0"/>
    </xf>
    <xf numFmtId="0" fontId="20" fillId="9" borderId="0" xfId="0" applyFont="1" applyFill="1" applyBorder="1" applyAlignment="1" applyProtection="1">
      <alignment horizontal="left" indent="1"/>
      <protection/>
    </xf>
    <xf numFmtId="0" fontId="46" fillId="9" borderId="11" xfId="0" applyFont="1" applyFill="1" applyBorder="1" applyAlignment="1" applyProtection="1">
      <alignment horizontal="left" indent="1"/>
      <protection locked="0"/>
    </xf>
    <xf numFmtId="0" fontId="47" fillId="9" borderId="3" xfId="0" applyFont="1" applyFill="1" applyBorder="1" applyAlignment="1" applyProtection="1">
      <alignment/>
      <protection locked="0"/>
    </xf>
    <xf numFmtId="0" fontId="47" fillId="9" borderId="17" xfId="0" applyFont="1" applyFill="1" applyBorder="1" applyAlignment="1" applyProtection="1">
      <alignment/>
      <protection locked="0"/>
    </xf>
    <xf numFmtId="0" fontId="18" fillId="9" borderId="9" xfId="0" applyFont="1" applyFill="1" applyBorder="1" applyAlignment="1" applyProtection="1">
      <alignment horizontal="left" indent="1"/>
      <protection locked="0"/>
    </xf>
    <xf numFmtId="0" fontId="19" fillId="9" borderId="12" xfId="0" applyFont="1" applyFill="1" applyBorder="1" applyAlignment="1" applyProtection="1">
      <alignment/>
      <protection locked="0"/>
    </xf>
    <xf numFmtId="0" fontId="3" fillId="9" borderId="1" xfId="0" applyFont="1" applyFill="1" applyBorder="1" applyAlignment="1" applyProtection="1">
      <alignment horizontal="center"/>
      <protection locked="0"/>
    </xf>
    <xf numFmtId="0" fontId="3" fillId="9" borderId="16" xfId="0" applyFont="1" applyFill="1" applyBorder="1" applyAlignment="1" applyProtection="1">
      <alignment horizontal="center"/>
      <protection locked="0"/>
    </xf>
    <xf numFmtId="0" fontId="3" fillId="9" borderId="10" xfId="0" applyFont="1" applyFill="1" applyBorder="1" applyAlignment="1" applyProtection="1">
      <alignment horizontal="center"/>
      <protection locked="0"/>
    </xf>
    <xf numFmtId="0" fontId="3" fillId="9" borderId="0" xfId="0" applyFont="1" applyFill="1" applyBorder="1" applyAlignment="1" applyProtection="1">
      <alignment horizontal="center"/>
      <protection locked="0"/>
    </xf>
    <xf numFmtId="0" fontId="18" fillId="9" borderId="0" xfId="0" applyFont="1" applyFill="1" applyBorder="1" applyAlignment="1" applyProtection="1">
      <alignment horizontal="center"/>
      <protection locked="0"/>
    </xf>
    <xf numFmtId="0" fontId="2" fillId="9" borderId="0" xfId="0" applyFont="1" applyFill="1" applyBorder="1" applyAlignment="1">
      <alignment horizontal="right"/>
    </xf>
    <xf numFmtId="0" fontId="2" fillId="9" borderId="0" xfId="0" applyFont="1" applyFill="1" applyBorder="1" applyAlignment="1">
      <alignment horizontal="left"/>
    </xf>
    <xf numFmtId="0" fontId="19" fillId="9" borderId="0" xfId="0" applyFont="1" applyFill="1" applyBorder="1" applyAlignment="1" applyProtection="1">
      <alignment horizontal="center" vertical="justify" wrapText="1"/>
      <protection/>
    </xf>
    <xf numFmtId="0" fontId="3" fillId="4" borderId="1" xfId="0" applyFont="1" applyFill="1" applyBorder="1" applyAlignment="1" applyProtection="1">
      <alignment horizontal="left"/>
      <protection/>
    </xf>
    <xf numFmtId="0" fontId="3" fillId="4" borderId="16" xfId="0" applyFont="1" applyFill="1" applyBorder="1" applyAlignment="1" applyProtection="1">
      <alignment horizontal="left"/>
      <protection/>
    </xf>
    <xf numFmtId="0" fontId="3" fillId="4" borderId="10" xfId="0" applyFont="1" applyFill="1" applyBorder="1" applyAlignment="1" applyProtection="1">
      <alignment horizontal="left"/>
      <protection/>
    </xf>
    <xf numFmtId="0" fontId="19" fillId="9" borderId="0" xfId="0" applyFont="1" applyFill="1" applyBorder="1" applyAlignment="1" applyProtection="1">
      <alignment horizontal="center" vertical="top" wrapText="1"/>
      <protection/>
    </xf>
    <xf numFmtId="0" fontId="4" fillId="4" borderId="1" xfId="0" applyFont="1" applyFill="1" applyBorder="1" applyAlignment="1" applyProtection="1">
      <alignment horizontal="center" vertical="justify" wrapText="1"/>
      <protection locked="0"/>
    </xf>
    <xf numFmtId="0" fontId="4" fillId="4" borderId="16" xfId="0" applyFont="1" applyFill="1" applyBorder="1" applyAlignment="1" applyProtection="1">
      <alignment horizontal="center" vertical="justify" wrapText="1"/>
      <protection locked="0"/>
    </xf>
    <xf numFmtId="0" fontId="4" fillId="4" borderId="10" xfId="0" applyFont="1" applyFill="1" applyBorder="1" applyAlignment="1" applyProtection="1">
      <alignment horizontal="center" vertical="justify" wrapText="1"/>
      <protection locked="0"/>
    </xf>
    <xf numFmtId="0" fontId="19" fillId="9" borderId="18" xfId="0" applyFont="1" applyFill="1" applyBorder="1" applyAlignment="1" applyProtection="1">
      <alignment horizontal="center" vertical="justify" wrapText="1"/>
      <protection/>
    </xf>
    <xf numFmtId="0" fontId="18" fillId="9" borderId="0" xfId="0" applyFont="1" applyFill="1" applyBorder="1" applyAlignment="1" applyProtection="1">
      <alignment horizontal="left"/>
      <protection/>
    </xf>
    <xf numFmtId="178" fontId="3" fillId="4" borderId="1" xfId="0" applyNumberFormat="1" applyFont="1" applyFill="1" applyBorder="1" applyAlignment="1" applyProtection="1">
      <alignment horizontal="left" shrinkToFit="1"/>
      <protection locked="0"/>
    </xf>
    <xf numFmtId="178" fontId="3" fillId="4" borderId="16" xfId="0" applyNumberFormat="1" applyFont="1" applyFill="1" applyBorder="1" applyAlignment="1" applyProtection="1">
      <alignment horizontal="left" shrinkToFit="1"/>
      <protection locked="0"/>
    </xf>
    <xf numFmtId="178" fontId="3" fillId="4" borderId="10" xfId="0" applyNumberFormat="1" applyFont="1" applyFill="1" applyBorder="1" applyAlignment="1" applyProtection="1">
      <alignment horizontal="left" shrinkToFit="1"/>
      <protection locked="0"/>
    </xf>
    <xf numFmtId="0" fontId="3" fillId="4" borderId="1" xfId="0" applyFont="1" applyFill="1" applyBorder="1" applyAlignment="1" applyProtection="1">
      <alignment horizontal="left"/>
      <protection locked="0"/>
    </xf>
    <xf numFmtId="0" fontId="3" fillId="4" borderId="16" xfId="0" applyFont="1" applyFill="1" applyBorder="1" applyAlignment="1" applyProtection="1">
      <alignment horizontal="left"/>
      <protection locked="0"/>
    </xf>
    <xf numFmtId="0" fontId="3" fillId="4" borderId="10" xfId="0" applyFont="1" applyFill="1" applyBorder="1" applyAlignment="1" applyProtection="1">
      <alignment horizontal="left"/>
      <protection locked="0"/>
    </xf>
    <xf numFmtId="0" fontId="3" fillId="9" borderId="0" xfId="0" applyFont="1" applyFill="1" applyBorder="1" applyAlignment="1" applyProtection="1">
      <alignment horizontal="left" indent="1"/>
      <protection locked="0"/>
    </xf>
    <xf numFmtId="0" fontId="18" fillId="9" borderId="10" xfId="0" applyFont="1" applyFill="1" applyBorder="1" applyAlignment="1" applyProtection="1">
      <alignment/>
      <protection/>
    </xf>
    <xf numFmtId="0" fontId="18" fillId="9" borderId="1" xfId="0" applyFont="1" applyFill="1" applyBorder="1" applyAlignment="1" applyProtection="1">
      <alignment horizontal="left"/>
      <protection/>
    </xf>
    <xf numFmtId="0" fontId="18" fillId="9" borderId="16" xfId="0" applyFont="1" applyFill="1" applyBorder="1" applyAlignment="1" applyProtection="1">
      <alignment horizontal="left"/>
      <protection/>
    </xf>
    <xf numFmtId="0" fontId="3" fillId="4" borderId="1" xfId="0" applyFont="1" applyFill="1" applyBorder="1" applyAlignment="1" applyProtection="1">
      <alignment horizontal="center"/>
      <protection locked="0"/>
    </xf>
    <xf numFmtId="0" fontId="3" fillId="4" borderId="16"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0" fontId="18" fillId="9" borderId="1" xfId="0" applyFont="1" applyFill="1" applyBorder="1" applyAlignment="1" applyProtection="1">
      <alignment horizontal="center"/>
      <protection/>
    </xf>
    <xf numFmtId="0" fontId="18" fillId="9" borderId="16" xfId="0" applyFont="1" applyFill="1" applyBorder="1" applyAlignment="1" applyProtection="1">
      <alignment horizontal="center"/>
      <protection/>
    </xf>
    <xf numFmtId="179" fontId="3" fillId="4" borderId="1" xfId="0" applyNumberFormat="1" applyFont="1" applyFill="1" applyBorder="1" applyAlignment="1" applyProtection="1">
      <alignment horizontal="left"/>
      <protection locked="0"/>
    </xf>
    <xf numFmtId="179" fontId="3" fillId="4" borderId="16" xfId="0" applyNumberFormat="1" applyFont="1" applyFill="1" applyBorder="1" applyAlignment="1" applyProtection="1">
      <alignment horizontal="left"/>
      <protection locked="0"/>
    </xf>
    <xf numFmtId="179" fontId="3" fillId="4" borderId="10" xfId="0" applyNumberFormat="1" applyFont="1" applyFill="1" applyBorder="1" applyAlignment="1" applyProtection="1">
      <alignment horizontal="left"/>
      <protection locked="0"/>
    </xf>
    <xf numFmtId="0" fontId="1" fillId="4" borderId="1" xfId="20" applyFill="1" applyBorder="1" applyAlignment="1" applyProtection="1">
      <alignment horizontal="left"/>
      <protection locked="0"/>
    </xf>
    <xf numFmtId="0" fontId="1" fillId="4" borderId="16" xfId="20" applyFill="1" applyBorder="1" applyAlignment="1" applyProtection="1">
      <alignment horizontal="left"/>
      <protection locked="0"/>
    </xf>
    <xf numFmtId="0" fontId="1" fillId="4" borderId="10" xfId="20" applyFill="1" applyBorder="1" applyAlignment="1" applyProtection="1">
      <alignment horizontal="left"/>
      <protection locked="0"/>
    </xf>
    <xf numFmtId="0" fontId="0" fillId="4" borderId="16"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3" fillId="4" borderId="18" xfId="0" applyFont="1" applyFill="1" applyBorder="1" applyAlignment="1" applyProtection="1">
      <alignment horizontal="center"/>
      <protection locked="0"/>
    </xf>
    <xf numFmtId="0" fontId="3" fillId="4" borderId="0"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18" fillId="9" borderId="3" xfId="0" applyFont="1" applyFill="1" applyBorder="1" applyAlignment="1" applyProtection="1">
      <alignment horizontal="right" vertical="top" wrapText="1"/>
      <protection/>
    </xf>
    <xf numFmtId="0" fontId="18" fillId="9" borderId="17" xfId="0" applyFont="1" applyFill="1" applyBorder="1" applyAlignment="1" applyProtection="1">
      <alignment horizontal="right" vertical="top" wrapText="1"/>
      <protection/>
    </xf>
    <xf numFmtId="0" fontId="3" fillId="4" borderId="11" xfId="0" applyFont="1" applyFill="1" applyBorder="1" applyAlignment="1" applyProtection="1">
      <alignment horizontal="center"/>
      <protection locked="0"/>
    </xf>
    <xf numFmtId="0" fontId="3" fillId="4" borderId="17" xfId="0" applyFont="1" applyFill="1" applyBorder="1" applyAlignment="1" applyProtection="1">
      <alignment horizontal="center"/>
      <protection locked="0"/>
    </xf>
    <xf numFmtId="0" fontId="3" fillId="9" borderId="0" xfId="0" applyFont="1" applyFill="1" applyBorder="1" applyAlignment="1" applyProtection="1">
      <alignment horizontal="left"/>
      <protection locked="0"/>
    </xf>
    <xf numFmtId="0" fontId="3" fillId="9" borderId="16" xfId="0" applyFont="1" applyFill="1" applyBorder="1" applyAlignment="1" applyProtection="1">
      <alignment/>
      <protection locked="0"/>
    </xf>
    <xf numFmtId="0" fontId="18" fillId="9" borderId="1" xfId="0" applyFont="1" applyFill="1" applyBorder="1" applyAlignment="1" applyProtection="1">
      <alignment horizontal="left"/>
      <protection locked="0"/>
    </xf>
    <xf numFmtId="0" fontId="18" fillId="9" borderId="16" xfId="0" applyFont="1" applyFill="1" applyBorder="1" applyAlignment="1" applyProtection="1">
      <alignment horizontal="left"/>
      <protection locked="0"/>
    </xf>
    <xf numFmtId="0" fontId="18" fillId="9" borderId="10" xfId="0" applyFont="1" applyFill="1" applyBorder="1" applyAlignment="1" applyProtection="1">
      <alignment horizontal="left"/>
      <protection locked="0"/>
    </xf>
    <xf numFmtId="0" fontId="35" fillId="9" borderId="0" xfId="0" applyFont="1" applyFill="1" applyBorder="1" applyAlignment="1" applyProtection="1">
      <alignment horizontal="center"/>
      <protection/>
    </xf>
    <xf numFmtId="0" fontId="36" fillId="9" borderId="0" xfId="0" applyFont="1" applyFill="1" applyBorder="1" applyAlignment="1" applyProtection="1">
      <alignment horizontal="left" vertical="top" indent="2"/>
      <protection locked="0"/>
    </xf>
    <xf numFmtId="0" fontId="0" fillId="0" borderId="0"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4" fillId="0" borderId="0" xfId="0" applyFont="1" applyAlignment="1">
      <alignment horizontal="center"/>
    </xf>
    <xf numFmtId="0" fontId="0" fillId="0" borderId="16" xfId="0" applyFont="1" applyBorder="1" applyAlignment="1">
      <alignment horizontal="center"/>
    </xf>
    <xf numFmtId="0" fontId="0" fillId="0" borderId="16" xfId="0" applyBorder="1" applyAlignment="1">
      <alignment horizontal="center"/>
    </xf>
    <xf numFmtId="0" fontId="25" fillId="9" borderId="0" xfId="0" applyFont="1" applyFill="1" applyAlignment="1" applyProtection="1">
      <alignment horizontal="center"/>
      <protection/>
    </xf>
    <xf numFmtId="0" fontId="26" fillId="9" borderId="0" xfId="0" applyFont="1" applyFill="1" applyAlignment="1" applyProtection="1">
      <alignment horizontal="center"/>
      <protection/>
    </xf>
    <xf numFmtId="0" fontId="4" fillId="0" borderId="0" xfId="0" applyFont="1" applyBorder="1" applyAlignment="1">
      <alignment horizontal="center"/>
    </xf>
    <xf numFmtId="0" fontId="13" fillId="3" borderId="2" xfId="0" applyFont="1" applyFill="1" applyBorder="1" applyAlignment="1" applyProtection="1">
      <alignment horizontal="center" vertical="center" wrapText="1"/>
      <protection/>
    </xf>
    <xf numFmtId="0" fontId="13" fillId="3" borderId="8" xfId="0" applyFont="1" applyFill="1" applyBorder="1" applyAlignment="1" applyProtection="1">
      <alignment horizontal="center" vertical="center" wrapText="1"/>
      <protection/>
    </xf>
    <xf numFmtId="0" fontId="13" fillId="3" borderId="13" xfId="0" applyFont="1" applyFill="1" applyBorder="1" applyAlignment="1" applyProtection="1">
      <alignment horizontal="center" vertical="center" wrapText="1"/>
      <protection/>
    </xf>
    <xf numFmtId="0" fontId="13" fillId="3" borderId="2" xfId="0" applyFont="1" applyFill="1" applyBorder="1" applyAlignment="1" applyProtection="1">
      <alignment horizontal="center"/>
      <protection/>
    </xf>
    <xf numFmtId="0" fontId="13" fillId="3" borderId="1" xfId="0" applyFont="1" applyFill="1" applyBorder="1" applyAlignment="1" applyProtection="1">
      <alignment horizontal="center" vertical="center" wrapText="1"/>
      <protection/>
    </xf>
    <xf numFmtId="0" fontId="13" fillId="3" borderId="10" xfId="0" applyFont="1" applyFill="1" applyBorder="1" applyAlignment="1" applyProtection="1">
      <alignment horizontal="center" vertical="center" wrapText="1"/>
      <protection/>
    </xf>
    <xf numFmtId="179" fontId="13" fillId="3" borderId="1" xfId="0" applyNumberFormat="1" applyFont="1" applyFill="1" applyBorder="1" applyAlignment="1" applyProtection="1">
      <alignment horizontal="center"/>
      <protection/>
    </xf>
    <xf numFmtId="179" fontId="13" fillId="3" borderId="10" xfId="0" applyNumberFormat="1" applyFont="1" applyFill="1" applyBorder="1" applyAlignment="1" applyProtection="1">
      <alignment horizontal="center"/>
      <protection/>
    </xf>
    <xf numFmtId="0" fontId="29" fillId="3" borderId="0" xfId="0" applyFont="1" applyFill="1" applyBorder="1" applyAlignment="1" applyProtection="1">
      <alignment horizontal="center"/>
      <protection/>
    </xf>
    <xf numFmtId="0" fontId="7" fillId="0" borderId="0" xfId="0" applyFont="1" applyBorder="1" applyAlignment="1">
      <alignment horizontal="center"/>
    </xf>
    <xf numFmtId="0" fontId="0" fillId="0" borderId="0" xfId="0" applyAlignment="1">
      <alignment/>
    </xf>
    <xf numFmtId="0" fontId="29" fillId="3" borderId="0" xfId="0" applyFont="1" applyFill="1" applyAlignment="1" applyProtection="1">
      <alignment horizontal="center"/>
      <protection/>
    </xf>
    <xf numFmtId="0" fontId="13" fillId="3" borderId="2" xfId="0" applyFont="1" applyFill="1" applyBorder="1" applyAlignment="1" applyProtection="1">
      <alignment horizontal="center" vertical="center"/>
      <protection/>
    </xf>
    <xf numFmtId="0" fontId="13" fillId="3" borderId="16" xfId="0" applyFont="1" applyFill="1" applyBorder="1" applyAlignment="1" applyProtection="1">
      <alignment horizontal="center" vertical="center" wrapText="1"/>
      <protection/>
    </xf>
    <xf numFmtId="0" fontId="13" fillId="3" borderId="20" xfId="0" applyFont="1" applyFill="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174" fontId="13" fillId="3" borderId="8" xfId="0" applyNumberFormat="1" applyFont="1" applyFill="1" applyBorder="1" applyAlignment="1" applyProtection="1">
      <alignment horizontal="center" vertical="center" wrapText="1"/>
      <protection/>
    </xf>
    <xf numFmtId="174" fontId="13" fillId="3" borderId="20" xfId="0" applyNumberFormat="1" applyFont="1" applyFill="1" applyBorder="1" applyAlignment="1" applyProtection="1">
      <alignment horizontal="center" vertical="center" wrapText="1"/>
      <protection/>
    </xf>
    <xf numFmtId="174" fontId="13" fillId="3" borderId="13" xfId="0" applyNumberFormat="1" applyFont="1" applyFill="1" applyBorder="1" applyAlignment="1" applyProtection="1">
      <alignment horizontal="center" vertical="center" wrapText="1"/>
      <protection/>
    </xf>
  </cellXfs>
  <cellStyles count="11">
    <cellStyle name="Normal" xfId="0"/>
    <cellStyle name="Comma" xfId="15"/>
    <cellStyle name="Comma [0]" xfId="16"/>
    <cellStyle name="Currency" xfId="17"/>
    <cellStyle name="Currency [0]" xfId="18"/>
    <cellStyle name="Followed Hyperlink" xfId="19"/>
    <cellStyle name="Hyperlink" xfId="20"/>
    <cellStyle name="Normal_File Format for Annual Salary" xfId="21"/>
    <cellStyle name="Normal_File Format for Salary Form 24" xfId="22"/>
    <cellStyle name="Normal_File Format for Salary Form 24_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4.emf" /><Relationship Id="rId3" Type="http://schemas.openxmlformats.org/officeDocument/2006/relationships/image" Target="../media/image10.emf" /><Relationship Id="rId4"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8.emf" /><Relationship Id="rId3" Type="http://schemas.openxmlformats.org/officeDocument/2006/relationships/image" Target="../media/image6.emf" /><Relationship Id="rId4"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3.emf" /><Relationship Id="rId3" Type="http://schemas.openxmlformats.org/officeDocument/2006/relationships/image" Target="../media/image11.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0</xdr:row>
      <xdr:rowOff>57150</xdr:rowOff>
    </xdr:from>
    <xdr:to>
      <xdr:col>31</xdr:col>
      <xdr:colOff>28575</xdr:colOff>
      <xdr:row>1</xdr:row>
      <xdr:rowOff>9525</xdr:rowOff>
    </xdr:to>
    <xdr:pic>
      <xdr:nvPicPr>
        <xdr:cNvPr id="1" name="CommandButton1"/>
        <xdr:cNvPicPr preferRelativeResize="1">
          <a:picLocks noChangeAspect="1"/>
        </xdr:cNvPicPr>
      </xdr:nvPicPr>
      <xdr:blipFill>
        <a:blip r:embed="rId1"/>
        <a:stretch>
          <a:fillRect/>
        </a:stretch>
      </xdr:blipFill>
      <xdr:spPr>
        <a:xfrm>
          <a:off x="4876800" y="57150"/>
          <a:ext cx="819150" cy="247650"/>
        </a:xfrm>
        <a:prstGeom prst="rect">
          <a:avLst/>
        </a:prstGeom>
        <a:noFill/>
        <a:ln w="9525" cmpd="sng">
          <a:noFill/>
        </a:ln>
      </xdr:spPr>
    </xdr:pic>
    <xdr:clientData/>
  </xdr:twoCellAnchor>
  <xdr:twoCellAnchor editAs="oneCell">
    <xdr:from>
      <xdr:col>31</xdr:col>
      <xdr:colOff>171450</xdr:colOff>
      <xdr:row>0</xdr:row>
      <xdr:rowOff>57150</xdr:rowOff>
    </xdr:from>
    <xdr:to>
      <xdr:col>36</xdr:col>
      <xdr:colOff>9525</xdr:colOff>
      <xdr:row>1</xdr:row>
      <xdr:rowOff>9525</xdr:rowOff>
    </xdr:to>
    <xdr:pic>
      <xdr:nvPicPr>
        <xdr:cNvPr id="2" name="CommandButton2"/>
        <xdr:cNvPicPr preferRelativeResize="1">
          <a:picLocks noChangeAspect="1"/>
        </xdr:cNvPicPr>
      </xdr:nvPicPr>
      <xdr:blipFill>
        <a:blip r:embed="rId2"/>
        <a:stretch>
          <a:fillRect/>
        </a:stretch>
      </xdr:blipFill>
      <xdr:spPr>
        <a:xfrm>
          <a:off x="5838825" y="57150"/>
          <a:ext cx="8191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47625</xdr:rowOff>
    </xdr:from>
    <xdr:to>
      <xdr:col>9</xdr:col>
      <xdr:colOff>323850</xdr:colOff>
      <xdr:row>1</xdr:row>
      <xdr:rowOff>133350</xdr:rowOff>
    </xdr:to>
    <xdr:pic>
      <xdr:nvPicPr>
        <xdr:cNvPr id="1" name="CommandButton1"/>
        <xdr:cNvPicPr preferRelativeResize="1">
          <a:picLocks noChangeAspect="1"/>
        </xdr:cNvPicPr>
      </xdr:nvPicPr>
      <xdr:blipFill>
        <a:blip r:embed="rId1"/>
        <a:stretch>
          <a:fillRect/>
        </a:stretch>
      </xdr:blipFill>
      <xdr:spPr>
        <a:xfrm>
          <a:off x="5476875" y="47625"/>
          <a:ext cx="819150" cy="247650"/>
        </a:xfrm>
        <a:prstGeom prst="rect">
          <a:avLst/>
        </a:prstGeom>
        <a:noFill/>
        <a:ln w="9525" cmpd="sng">
          <a:noFill/>
        </a:ln>
      </xdr:spPr>
    </xdr:pic>
    <xdr:clientData/>
  </xdr:twoCellAnchor>
  <xdr:twoCellAnchor editAs="oneCell">
    <xdr:from>
      <xdr:col>9</xdr:col>
      <xdr:colOff>409575</xdr:colOff>
      <xdr:row>0</xdr:row>
      <xdr:rowOff>47625</xdr:rowOff>
    </xdr:from>
    <xdr:to>
      <xdr:col>11</xdr:col>
      <xdr:colOff>447675</xdr:colOff>
      <xdr:row>1</xdr:row>
      <xdr:rowOff>133350</xdr:rowOff>
    </xdr:to>
    <xdr:pic>
      <xdr:nvPicPr>
        <xdr:cNvPr id="2" name="CommandButton2"/>
        <xdr:cNvPicPr preferRelativeResize="1">
          <a:picLocks noChangeAspect="1"/>
        </xdr:cNvPicPr>
      </xdr:nvPicPr>
      <xdr:blipFill>
        <a:blip r:embed="rId2"/>
        <a:stretch>
          <a:fillRect/>
        </a:stretch>
      </xdr:blipFill>
      <xdr:spPr>
        <a:xfrm>
          <a:off x="6381750" y="47625"/>
          <a:ext cx="819150" cy="247650"/>
        </a:xfrm>
        <a:prstGeom prst="rect">
          <a:avLst/>
        </a:prstGeom>
        <a:noFill/>
        <a:ln w="9525" cmpd="sng">
          <a:noFill/>
        </a:ln>
      </xdr:spPr>
    </xdr:pic>
    <xdr:clientData/>
  </xdr:twoCellAnchor>
  <xdr:twoCellAnchor editAs="oneCell">
    <xdr:from>
      <xdr:col>11</xdr:col>
      <xdr:colOff>514350</xdr:colOff>
      <xdr:row>0</xdr:row>
      <xdr:rowOff>38100</xdr:rowOff>
    </xdr:from>
    <xdr:to>
      <xdr:col>13</xdr:col>
      <xdr:colOff>552450</xdr:colOff>
      <xdr:row>1</xdr:row>
      <xdr:rowOff>123825</xdr:rowOff>
    </xdr:to>
    <xdr:pic>
      <xdr:nvPicPr>
        <xdr:cNvPr id="3" name="CommandButton3"/>
        <xdr:cNvPicPr preferRelativeResize="1">
          <a:picLocks noChangeAspect="1"/>
        </xdr:cNvPicPr>
      </xdr:nvPicPr>
      <xdr:blipFill>
        <a:blip r:embed="rId3"/>
        <a:stretch>
          <a:fillRect/>
        </a:stretch>
      </xdr:blipFill>
      <xdr:spPr>
        <a:xfrm>
          <a:off x="7267575" y="38100"/>
          <a:ext cx="819150" cy="247650"/>
        </a:xfrm>
        <a:prstGeom prst="rect">
          <a:avLst/>
        </a:prstGeom>
        <a:noFill/>
        <a:ln w="9525" cmpd="sng">
          <a:noFill/>
        </a:ln>
      </xdr:spPr>
    </xdr:pic>
    <xdr:clientData/>
  </xdr:twoCellAnchor>
  <xdr:twoCellAnchor editAs="oneCell">
    <xdr:from>
      <xdr:col>6</xdr:col>
      <xdr:colOff>200025</xdr:colOff>
      <xdr:row>0</xdr:row>
      <xdr:rowOff>38100</xdr:rowOff>
    </xdr:from>
    <xdr:to>
      <xdr:col>8</xdr:col>
      <xdr:colOff>238125</xdr:colOff>
      <xdr:row>1</xdr:row>
      <xdr:rowOff>123825</xdr:rowOff>
    </xdr:to>
    <xdr:pic>
      <xdr:nvPicPr>
        <xdr:cNvPr id="4" name="CommandButton4"/>
        <xdr:cNvPicPr preferRelativeResize="1">
          <a:picLocks noChangeAspect="1"/>
        </xdr:cNvPicPr>
      </xdr:nvPicPr>
      <xdr:blipFill>
        <a:blip r:embed="rId4"/>
        <a:stretch>
          <a:fillRect/>
        </a:stretch>
      </xdr:blipFill>
      <xdr:spPr>
        <a:xfrm>
          <a:off x="4543425" y="38100"/>
          <a:ext cx="8191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685800</xdr:colOff>
      <xdr:row>1</xdr:row>
      <xdr:rowOff>76200</xdr:rowOff>
    </xdr:from>
    <xdr:to>
      <xdr:col>7</xdr:col>
      <xdr:colOff>723900</xdr:colOff>
      <xdr:row>3</xdr:row>
      <xdr:rowOff>0</xdr:rowOff>
    </xdr:to>
    <xdr:pic>
      <xdr:nvPicPr>
        <xdr:cNvPr id="1" name="CommandButton1"/>
        <xdr:cNvPicPr preferRelativeResize="1">
          <a:picLocks noChangeAspect="1"/>
        </xdr:cNvPicPr>
      </xdr:nvPicPr>
      <xdr:blipFill>
        <a:blip r:embed="rId1"/>
        <a:stretch>
          <a:fillRect/>
        </a:stretch>
      </xdr:blipFill>
      <xdr:spPr>
        <a:xfrm>
          <a:off x="5038725" y="276225"/>
          <a:ext cx="819150" cy="247650"/>
        </a:xfrm>
        <a:prstGeom prst="rect">
          <a:avLst/>
        </a:prstGeom>
        <a:noFill/>
        <a:ln w="9525" cmpd="sng">
          <a:noFill/>
        </a:ln>
      </xdr:spPr>
    </xdr:pic>
    <xdr:clientData/>
  </xdr:twoCellAnchor>
  <xdr:twoCellAnchor editAs="oneCell">
    <xdr:from>
      <xdr:col>8</xdr:col>
      <xdr:colOff>0</xdr:colOff>
      <xdr:row>1</xdr:row>
      <xdr:rowOff>85725</xdr:rowOff>
    </xdr:from>
    <xdr:to>
      <xdr:col>9</xdr:col>
      <xdr:colOff>38100</xdr:colOff>
      <xdr:row>3</xdr:row>
      <xdr:rowOff>9525</xdr:rowOff>
    </xdr:to>
    <xdr:pic>
      <xdr:nvPicPr>
        <xdr:cNvPr id="2" name="CommandButton2"/>
        <xdr:cNvPicPr preferRelativeResize="1">
          <a:picLocks noChangeAspect="1"/>
        </xdr:cNvPicPr>
      </xdr:nvPicPr>
      <xdr:blipFill>
        <a:blip r:embed="rId2"/>
        <a:stretch>
          <a:fillRect/>
        </a:stretch>
      </xdr:blipFill>
      <xdr:spPr>
        <a:xfrm>
          <a:off x="5915025" y="285750"/>
          <a:ext cx="819150" cy="247650"/>
        </a:xfrm>
        <a:prstGeom prst="rect">
          <a:avLst/>
        </a:prstGeom>
        <a:noFill/>
        <a:ln w="9525" cmpd="sng">
          <a:noFill/>
        </a:ln>
      </xdr:spPr>
    </xdr:pic>
    <xdr:clientData/>
  </xdr:twoCellAnchor>
  <xdr:twoCellAnchor editAs="oneCell">
    <xdr:from>
      <xdr:col>9</xdr:col>
      <xdr:colOff>85725</xdr:colOff>
      <xdr:row>1</xdr:row>
      <xdr:rowOff>85725</xdr:rowOff>
    </xdr:from>
    <xdr:to>
      <xdr:col>10</xdr:col>
      <xdr:colOff>257175</xdr:colOff>
      <xdr:row>3</xdr:row>
      <xdr:rowOff>9525</xdr:rowOff>
    </xdr:to>
    <xdr:pic>
      <xdr:nvPicPr>
        <xdr:cNvPr id="3" name="CommandButton3"/>
        <xdr:cNvPicPr preferRelativeResize="1">
          <a:picLocks noChangeAspect="1"/>
        </xdr:cNvPicPr>
      </xdr:nvPicPr>
      <xdr:blipFill>
        <a:blip r:embed="rId3"/>
        <a:stretch>
          <a:fillRect/>
        </a:stretch>
      </xdr:blipFill>
      <xdr:spPr>
        <a:xfrm>
          <a:off x="6781800" y="285750"/>
          <a:ext cx="819150" cy="247650"/>
        </a:xfrm>
        <a:prstGeom prst="rect">
          <a:avLst/>
        </a:prstGeom>
        <a:noFill/>
        <a:ln w="9525" cmpd="sng">
          <a:noFill/>
        </a:ln>
      </xdr:spPr>
    </xdr:pic>
    <xdr:clientData/>
  </xdr:twoCellAnchor>
  <xdr:twoCellAnchor editAs="oneCell">
    <xdr:from>
      <xdr:col>5</xdr:col>
      <xdr:colOff>542925</xdr:colOff>
      <xdr:row>1</xdr:row>
      <xdr:rowOff>76200</xdr:rowOff>
    </xdr:from>
    <xdr:to>
      <xdr:col>6</xdr:col>
      <xdr:colOff>581025</xdr:colOff>
      <xdr:row>3</xdr:row>
      <xdr:rowOff>0</xdr:rowOff>
    </xdr:to>
    <xdr:pic>
      <xdr:nvPicPr>
        <xdr:cNvPr id="4" name="CommandButton4"/>
        <xdr:cNvPicPr preferRelativeResize="1">
          <a:picLocks noChangeAspect="1"/>
        </xdr:cNvPicPr>
      </xdr:nvPicPr>
      <xdr:blipFill>
        <a:blip r:embed="rId4"/>
        <a:stretch>
          <a:fillRect/>
        </a:stretch>
      </xdr:blipFill>
      <xdr:spPr>
        <a:xfrm>
          <a:off x="4114800" y="276225"/>
          <a:ext cx="8191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219075</xdr:colOff>
      <xdr:row>0</xdr:row>
      <xdr:rowOff>57150</xdr:rowOff>
    </xdr:from>
    <xdr:to>
      <xdr:col>7</xdr:col>
      <xdr:colOff>352425</xdr:colOff>
      <xdr:row>1</xdr:row>
      <xdr:rowOff>114300</xdr:rowOff>
    </xdr:to>
    <xdr:pic>
      <xdr:nvPicPr>
        <xdr:cNvPr id="1" name="CommandButton1"/>
        <xdr:cNvPicPr preferRelativeResize="1">
          <a:picLocks noChangeAspect="1"/>
        </xdr:cNvPicPr>
      </xdr:nvPicPr>
      <xdr:blipFill>
        <a:blip r:embed="rId1"/>
        <a:stretch>
          <a:fillRect/>
        </a:stretch>
      </xdr:blipFill>
      <xdr:spPr>
        <a:xfrm>
          <a:off x="6019800" y="57150"/>
          <a:ext cx="914400" cy="304800"/>
        </a:xfrm>
        <a:prstGeom prst="rect">
          <a:avLst/>
        </a:prstGeom>
        <a:noFill/>
        <a:ln w="9525" cmpd="sng">
          <a:noFill/>
        </a:ln>
      </xdr:spPr>
    </xdr:pic>
    <xdr:clientData/>
  </xdr:twoCellAnchor>
  <xdr:twoCellAnchor editAs="oneCell">
    <xdr:from>
      <xdr:col>7</xdr:col>
      <xdr:colOff>476250</xdr:colOff>
      <xdr:row>0</xdr:row>
      <xdr:rowOff>57150</xdr:rowOff>
    </xdr:from>
    <xdr:to>
      <xdr:col>8</xdr:col>
      <xdr:colOff>609600</xdr:colOff>
      <xdr:row>1</xdr:row>
      <xdr:rowOff>114300</xdr:rowOff>
    </xdr:to>
    <xdr:pic>
      <xdr:nvPicPr>
        <xdr:cNvPr id="2" name="CommandButton2"/>
        <xdr:cNvPicPr preferRelativeResize="1">
          <a:picLocks noChangeAspect="1"/>
        </xdr:cNvPicPr>
      </xdr:nvPicPr>
      <xdr:blipFill>
        <a:blip r:embed="rId2"/>
        <a:stretch>
          <a:fillRect/>
        </a:stretch>
      </xdr:blipFill>
      <xdr:spPr>
        <a:xfrm>
          <a:off x="7058025" y="57150"/>
          <a:ext cx="914400" cy="304800"/>
        </a:xfrm>
        <a:prstGeom prst="rect">
          <a:avLst/>
        </a:prstGeom>
        <a:noFill/>
        <a:ln w="9525" cmpd="sng">
          <a:noFill/>
        </a:ln>
      </xdr:spPr>
    </xdr:pic>
    <xdr:clientData/>
  </xdr:twoCellAnchor>
  <xdr:twoCellAnchor editAs="oneCell">
    <xdr:from>
      <xdr:col>8</xdr:col>
      <xdr:colOff>723900</xdr:colOff>
      <xdr:row>0</xdr:row>
      <xdr:rowOff>57150</xdr:rowOff>
    </xdr:from>
    <xdr:to>
      <xdr:col>10</xdr:col>
      <xdr:colOff>76200</xdr:colOff>
      <xdr:row>1</xdr:row>
      <xdr:rowOff>114300</xdr:rowOff>
    </xdr:to>
    <xdr:pic>
      <xdr:nvPicPr>
        <xdr:cNvPr id="3" name="CommandButton3"/>
        <xdr:cNvPicPr preferRelativeResize="1">
          <a:picLocks noChangeAspect="1"/>
        </xdr:cNvPicPr>
      </xdr:nvPicPr>
      <xdr:blipFill>
        <a:blip r:embed="rId3"/>
        <a:stretch>
          <a:fillRect/>
        </a:stretch>
      </xdr:blipFill>
      <xdr:spPr>
        <a:xfrm>
          <a:off x="8086725" y="57150"/>
          <a:ext cx="914400" cy="304800"/>
        </a:xfrm>
        <a:prstGeom prst="rect">
          <a:avLst/>
        </a:prstGeom>
        <a:noFill/>
        <a:ln w="9525" cmpd="sng">
          <a:noFill/>
        </a:ln>
      </xdr:spPr>
    </xdr:pic>
    <xdr:clientData/>
  </xdr:twoCellAnchor>
  <xdr:twoCellAnchor editAs="oneCell">
    <xdr:from>
      <xdr:col>4</xdr:col>
      <xdr:colOff>704850</xdr:colOff>
      <xdr:row>0</xdr:row>
      <xdr:rowOff>47625</xdr:rowOff>
    </xdr:from>
    <xdr:to>
      <xdr:col>6</xdr:col>
      <xdr:colOff>57150</xdr:colOff>
      <xdr:row>1</xdr:row>
      <xdr:rowOff>104775</xdr:rowOff>
    </xdr:to>
    <xdr:pic>
      <xdr:nvPicPr>
        <xdr:cNvPr id="4" name="CommandButton4"/>
        <xdr:cNvPicPr preferRelativeResize="1">
          <a:picLocks noChangeAspect="1"/>
        </xdr:cNvPicPr>
      </xdr:nvPicPr>
      <xdr:blipFill>
        <a:blip r:embed="rId4"/>
        <a:stretch>
          <a:fillRect/>
        </a:stretch>
      </xdr:blipFill>
      <xdr:spPr>
        <a:xfrm>
          <a:off x="4943475" y="47625"/>
          <a:ext cx="9144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533400</xdr:colOff>
      <xdr:row>0</xdr:row>
      <xdr:rowOff>66675</xdr:rowOff>
    </xdr:from>
    <xdr:to>
      <xdr:col>10</xdr:col>
      <xdr:colOff>342900</xdr:colOff>
      <xdr:row>1</xdr:row>
      <xdr:rowOff>85725</xdr:rowOff>
    </xdr:to>
    <xdr:pic>
      <xdr:nvPicPr>
        <xdr:cNvPr id="1" name="CommandButton1"/>
        <xdr:cNvPicPr preferRelativeResize="1">
          <a:picLocks noChangeAspect="1"/>
        </xdr:cNvPicPr>
      </xdr:nvPicPr>
      <xdr:blipFill>
        <a:blip r:embed="rId1"/>
        <a:stretch>
          <a:fillRect/>
        </a:stretch>
      </xdr:blipFill>
      <xdr:spPr>
        <a:xfrm>
          <a:off x="8496300" y="66675"/>
          <a:ext cx="819150" cy="247650"/>
        </a:xfrm>
        <a:prstGeom prst="rect">
          <a:avLst/>
        </a:prstGeom>
        <a:noFill/>
        <a:ln w="9525" cmpd="sng">
          <a:noFill/>
        </a:ln>
      </xdr:spPr>
    </xdr:pic>
    <xdr:clientData/>
  </xdr:twoCellAnchor>
  <xdr:twoCellAnchor editAs="oneCell">
    <xdr:from>
      <xdr:col>7</xdr:col>
      <xdr:colOff>476250</xdr:colOff>
      <xdr:row>0</xdr:row>
      <xdr:rowOff>76200</xdr:rowOff>
    </xdr:from>
    <xdr:to>
      <xdr:col>8</xdr:col>
      <xdr:colOff>514350</xdr:colOff>
      <xdr:row>1</xdr:row>
      <xdr:rowOff>95250</xdr:rowOff>
    </xdr:to>
    <xdr:pic>
      <xdr:nvPicPr>
        <xdr:cNvPr id="2" name="CommandButton2"/>
        <xdr:cNvPicPr preferRelativeResize="1">
          <a:picLocks noChangeAspect="1"/>
        </xdr:cNvPicPr>
      </xdr:nvPicPr>
      <xdr:blipFill>
        <a:blip r:embed="rId2"/>
        <a:stretch>
          <a:fillRect/>
        </a:stretch>
      </xdr:blipFill>
      <xdr:spPr>
        <a:xfrm>
          <a:off x="6810375" y="76200"/>
          <a:ext cx="819150" cy="247650"/>
        </a:xfrm>
        <a:prstGeom prst="rect">
          <a:avLst/>
        </a:prstGeom>
        <a:noFill/>
        <a:ln w="9525" cmpd="sng">
          <a:noFill/>
        </a:ln>
      </xdr:spPr>
    </xdr:pic>
    <xdr:clientData/>
  </xdr:twoCellAnchor>
  <xdr:twoCellAnchor editAs="oneCell">
    <xdr:from>
      <xdr:col>8</xdr:col>
      <xdr:colOff>533400</xdr:colOff>
      <xdr:row>0</xdr:row>
      <xdr:rowOff>76200</xdr:rowOff>
    </xdr:from>
    <xdr:to>
      <xdr:col>9</xdr:col>
      <xdr:colOff>504825</xdr:colOff>
      <xdr:row>1</xdr:row>
      <xdr:rowOff>95250</xdr:rowOff>
    </xdr:to>
    <xdr:pic>
      <xdr:nvPicPr>
        <xdr:cNvPr id="3" name="CommandButton3"/>
        <xdr:cNvPicPr preferRelativeResize="1">
          <a:picLocks noChangeAspect="1"/>
        </xdr:cNvPicPr>
      </xdr:nvPicPr>
      <xdr:blipFill>
        <a:blip r:embed="rId3"/>
        <a:stretch>
          <a:fillRect/>
        </a:stretch>
      </xdr:blipFill>
      <xdr:spPr>
        <a:xfrm>
          <a:off x="7648575" y="76200"/>
          <a:ext cx="819150" cy="247650"/>
        </a:xfrm>
        <a:prstGeom prst="rect">
          <a:avLst/>
        </a:prstGeom>
        <a:noFill/>
        <a:ln w="9525" cmpd="sng">
          <a:noFill/>
        </a:ln>
      </xdr:spPr>
    </xdr:pic>
    <xdr:clientData/>
  </xdr:twoCellAnchor>
  <xdr:twoCellAnchor editAs="oneCell">
    <xdr:from>
      <xdr:col>6</xdr:col>
      <xdr:colOff>485775</xdr:colOff>
      <xdr:row>0</xdr:row>
      <xdr:rowOff>76200</xdr:rowOff>
    </xdr:from>
    <xdr:to>
      <xdr:col>7</xdr:col>
      <xdr:colOff>457200</xdr:colOff>
      <xdr:row>1</xdr:row>
      <xdr:rowOff>95250</xdr:rowOff>
    </xdr:to>
    <xdr:pic>
      <xdr:nvPicPr>
        <xdr:cNvPr id="4" name="CommandButton4"/>
        <xdr:cNvPicPr preferRelativeResize="1">
          <a:picLocks noChangeAspect="1"/>
        </xdr:cNvPicPr>
      </xdr:nvPicPr>
      <xdr:blipFill>
        <a:blip r:embed="rId4"/>
        <a:stretch>
          <a:fillRect/>
        </a:stretch>
      </xdr:blipFill>
      <xdr:spPr>
        <a:xfrm>
          <a:off x="5972175" y="76200"/>
          <a:ext cx="8191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dimension ref="A1:D60"/>
  <sheetViews>
    <sheetView workbookViewId="0" topLeftCell="A43">
      <selection activeCell="B52" sqref="B52"/>
    </sheetView>
  </sheetViews>
  <sheetFormatPr defaultColWidth="9.140625" defaultRowHeight="12.75"/>
  <cols>
    <col min="1" max="1" width="7.28125" style="0" customWidth="1"/>
    <col min="2" max="2" width="108.421875" style="0" customWidth="1"/>
    <col min="3" max="3" width="12.57421875" style="0" customWidth="1"/>
    <col min="4" max="4" width="5.28125" style="0" customWidth="1"/>
  </cols>
  <sheetData>
    <row r="1" spans="1:4" ht="12.75">
      <c r="A1" s="193"/>
      <c r="B1" s="193"/>
      <c r="C1" s="193"/>
      <c r="D1" s="194"/>
    </row>
    <row r="2" spans="1:4" s="214" customFormat="1" ht="20.25">
      <c r="A2" s="210"/>
      <c r="B2" s="211" t="s">
        <v>69</v>
      </c>
      <c r="C2" s="212"/>
      <c r="D2" s="213"/>
    </row>
    <row r="3" spans="1:4" s="219" customFormat="1" ht="8.25" customHeight="1">
      <c r="A3" s="215"/>
      <c r="B3" s="216"/>
      <c r="C3" s="217"/>
      <c r="D3" s="218"/>
    </row>
    <row r="4" spans="1:4" s="219" customFormat="1" ht="25.5">
      <c r="A4" s="215"/>
      <c r="B4" s="220" t="s">
        <v>23</v>
      </c>
      <c r="C4" s="217"/>
      <c r="D4" s="218"/>
    </row>
    <row r="5" spans="1:4" s="219" customFormat="1" ht="12.75">
      <c r="A5" s="215"/>
      <c r="B5" s="217"/>
      <c r="C5" s="217"/>
      <c r="D5" s="218"/>
    </row>
    <row r="6" spans="1:4" s="219" customFormat="1" ht="51">
      <c r="A6" s="215"/>
      <c r="B6" s="238" t="s">
        <v>138</v>
      </c>
      <c r="C6" s="217"/>
      <c r="D6" s="218"/>
    </row>
    <row r="7" spans="1:4" s="219" customFormat="1" ht="12.75">
      <c r="A7" s="215"/>
      <c r="B7" s="221"/>
      <c r="C7" s="217"/>
      <c r="D7" s="218"/>
    </row>
    <row r="8" spans="1:4" s="219" customFormat="1" ht="81" customHeight="1">
      <c r="A8" s="215"/>
      <c r="B8" s="238" t="s">
        <v>21</v>
      </c>
      <c r="C8" s="217"/>
      <c r="D8" s="218"/>
    </row>
    <row r="9" spans="1:4" s="219" customFormat="1" ht="12.75">
      <c r="A9" s="215"/>
      <c r="B9" s="217"/>
      <c r="C9" s="217"/>
      <c r="D9" s="218"/>
    </row>
    <row r="10" spans="1:4" s="219" customFormat="1" ht="18">
      <c r="A10" s="215"/>
      <c r="B10" s="222" t="s">
        <v>74</v>
      </c>
      <c r="C10" s="217"/>
      <c r="D10" s="218"/>
    </row>
    <row r="11" spans="1:4" s="219" customFormat="1" ht="12.75">
      <c r="A11" s="215"/>
      <c r="B11" s="217"/>
      <c r="C11" s="217"/>
      <c r="D11" s="218"/>
    </row>
    <row r="12" spans="1:4" s="219" customFormat="1" ht="28.5" customHeight="1">
      <c r="A12" s="235">
        <v>1</v>
      </c>
      <c r="B12" s="224" t="s">
        <v>112</v>
      </c>
      <c r="C12" s="217"/>
      <c r="D12" s="218"/>
    </row>
    <row r="13" spans="1:4" s="219" customFormat="1" ht="12.75">
      <c r="A13" s="223"/>
      <c r="B13" s="224"/>
      <c r="C13" s="225"/>
      <c r="D13" s="226"/>
    </row>
    <row r="14" spans="1:4" s="219" customFormat="1" ht="31.5" customHeight="1">
      <c r="A14" s="235">
        <v>2</v>
      </c>
      <c r="B14" s="224" t="s">
        <v>6</v>
      </c>
      <c r="C14" s="225"/>
      <c r="D14" s="226"/>
    </row>
    <row r="15" spans="1:4" s="219" customFormat="1" ht="18.75" customHeight="1">
      <c r="A15" s="223"/>
      <c r="B15" s="224"/>
      <c r="C15" s="225"/>
      <c r="D15" s="226"/>
    </row>
    <row r="16" spans="1:4" s="219" customFormat="1" ht="31.5" customHeight="1">
      <c r="A16" s="235">
        <v>3</v>
      </c>
      <c r="B16" s="224" t="s">
        <v>9</v>
      </c>
      <c r="C16" s="225"/>
      <c r="D16" s="226"/>
    </row>
    <row r="17" spans="1:4" s="219" customFormat="1" ht="12.75">
      <c r="A17" s="235">
        <v>4</v>
      </c>
      <c r="B17" s="224" t="s">
        <v>10</v>
      </c>
      <c r="C17" s="225"/>
      <c r="D17" s="226"/>
    </row>
    <row r="18" spans="1:4" s="219" customFormat="1" ht="12.75">
      <c r="A18" s="223"/>
      <c r="B18" s="224"/>
      <c r="C18" s="225"/>
      <c r="D18" s="226"/>
    </row>
    <row r="19" spans="1:4" s="219" customFormat="1" ht="12.75">
      <c r="A19" s="235">
        <v>5</v>
      </c>
      <c r="B19" s="224" t="s">
        <v>7</v>
      </c>
      <c r="C19" s="225"/>
      <c r="D19" s="226"/>
    </row>
    <row r="20" spans="1:4" s="219" customFormat="1" ht="12.75">
      <c r="A20" s="223"/>
      <c r="B20" s="224"/>
      <c r="C20" s="225"/>
      <c r="D20" s="226"/>
    </row>
    <row r="21" spans="1:4" s="219" customFormat="1" ht="12.75">
      <c r="A21" s="235">
        <v>6</v>
      </c>
      <c r="B21" s="224" t="s">
        <v>8</v>
      </c>
      <c r="C21" s="225"/>
      <c r="D21" s="226"/>
    </row>
    <row r="22" spans="1:4" s="219" customFormat="1" ht="12.75">
      <c r="A22" s="223"/>
      <c r="B22" s="224"/>
      <c r="C22" s="225"/>
      <c r="D22" s="226"/>
    </row>
    <row r="23" spans="1:4" s="219" customFormat="1" ht="30">
      <c r="A23" s="235">
        <v>7</v>
      </c>
      <c r="B23" s="227" t="s">
        <v>140</v>
      </c>
      <c r="C23" s="225"/>
      <c r="D23" s="226"/>
    </row>
    <row r="24" spans="1:4" s="219" customFormat="1" ht="15">
      <c r="A24" s="223"/>
      <c r="B24" s="227"/>
      <c r="C24" s="225"/>
      <c r="D24" s="226"/>
    </row>
    <row r="25" spans="1:4" s="219" customFormat="1" ht="38.25">
      <c r="A25" s="235">
        <v>8</v>
      </c>
      <c r="B25" s="224" t="s">
        <v>139</v>
      </c>
      <c r="C25" s="225"/>
      <c r="D25" s="226"/>
    </row>
    <row r="26" spans="1:4" s="219" customFormat="1" ht="12.75">
      <c r="A26" s="223"/>
      <c r="B26" s="224"/>
      <c r="C26" s="225"/>
      <c r="D26" s="226"/>
    </row>
    <row r="27" spans="1:4" s="219" customFormat="1" ht="30.75" customHeight="1">
      <c r="A27" s="235">
        <v>9</v>
      </c>
      <c r="B27" s="224" t="s">
        <v>141</v>
      </c>
      <c r="C27" s="225"/>
      <c r="D27" s="226"/>
    </row>
    <row r="28" spans="1:4" s="219" customFormat="1" ht="12.75">
      <c r="A28" s="223"/>
      <c r="B28" s="224"/>
      <c r="C28" s="225"/>
      <c r="D28" s="226"/>
    </row>
    <row r="29" spans="1:4" s="219" customFormat="1" ht="25.5">
      <c r="A29" s="235">
        <v>10</v>
      </c>
      <c r="B29" s="224" t="s">
        <v>11</v>
      </c>
      <c r="C29" s="225"/>
      <c r="D29" s="226"/>
    </row>
    <row r="30" spans="1:4" s="219" customFormat="1" ht="12.75">
      <c r="A30" s="223"/>
      <c r="B30" s="224"/>
      <c r="C30" s="225"/>
      <c r="D30" s="226"/>
    </row>
    <row r="31" spans="1:4" s="219" customFormat="1" ht="51">
      <c r="A31" s="235">
        <v>11</v>
      </c>
      <c r="B31" s="224" t="s">
        <v>78</v>
      </c>
      <c r="C31" s="225"/>
      <c r="D31" s="226"/>
    </row>
    <row r="32" spans="1:4" s="219" customFormat="1" ht="28.5">
      <c r="A32" s="235">
        <v>12</v>
      </c>
      <c r="B32" s="236" t="s">
        <v>20</v>
      </c>
      <c r="C32" s="225"/>
      <c r="D32" s="226"/>
    </row>
    <row r="33" spans="1:4" s="219" customFormat="1" ht="12.75">
      <c r="A33" s="223"/>
      <c r="B33" s="228" t="s">
        <v>133</v>
      </c>
      <c r="C33" s="229" t="s">
        <v>134</v>
      </c>
      <c r="D33" s="226"/>
    </row>
    <row r="34" spans="1:4" s="219" customFormat="1" ht="12.75">
      <c r="A34" s="223"/>
      <c r="B34" s="230" t="s">
        <v>132</v>
      </c>
      <c r="C34" s="229">
        <v>1</v>
      </c>
      <c r="D34" s="226"/>
    </row>
    <row r="35" spans="1:4" s="219" customFormat="1" ht="25.5">
      <c r="A35" s="223"/>
      <c r="B35" s="230" t="s">
        <v>129</v>
      </c>
      <c r="C35" s="229" t="s">
        <v>128</v>
      </c>
      <c r="D35" s="226"/>
    </row>
    <row r="36" spans="1:4" s="219" customFormat="1" ht="12.75">
      <c r="A36" s="223"/>
      <c r="B36" s="230" t="s">
        <v>142</v>
      </c>
      <c r="C36" s="229" t="s">
        <v>130</v>
      </c>
      <c r="D36" s="226"/>
    </row>
    <row r="37" spans="1:4" s="219" customFormat="1" ht="12.75">
      <c r="A37" s="223"/>
      <c r="B37" s="230" t="s">
        <v>135</v>
      </c>
      <c r="C37" s="229" t="s">
        <v>131</v>
      </c>
      <c r="D37" s="226"/>
    </row>
    <row r="38" spans="1:4" s="219" customFormat="1" ht="12.75">
      <c r="A38" s="223"/>
      <c r="B38" s="230" t="s">
        <v>79</v>
      </c>
      <c r="C38" s="231">
        <v>38533</v>
      </c>
      <c r="D38" s="226"/>
    </row>
    <row r="39" spans="1:4" s="219" customFormat="1" ht="12.75">
      <c r="A39" s="223"/>
      <c r="B39" s="230" t="s">
        <v>111</v>
      </c>
      <c r="C39" s="229" t="s">
        <v>131</v>
      </c>
      <c r="D39" s="226"/>
    </row>
    <row r="40" spans="1:4" s="219" customFormat="1" ht="12.75">
      <c r="A40" s="223"/>
      <c r="B40" s="230" t="s">
        <v>121</v>
      </c>
      <c r="C40" s="229" t="s">
        <v>131</v>
      </c>
      <c r="D40" s="226"/>
    </row>
    <row r="41" spans="1:4" s="219" customFormat="1" ht="12.75">
      <c r="A41" s="223"/>
      <c r="B41" s="230" t="s">
        <v>122</v>
      </c>
      <c r="C41" s="229" t="s">
        <v>130</v>
      </c>
      <c r="D41" s="226"/>
    </row>
    <row r="42" spans="1:4" s="219" customFormat="1" ht="12.75">
      <c r="A42" s="223"/>
      <c r="B42" s="230" t="s">
        <v>123</v>
      </c>
      <c r="C42" s="229" t="s">
        <v>130</v>
      </c>
      <c r="D42" s="226"/>
    </row>
    <row r="43" spans="1:4" s="219" customFormat="1" ht="12.75">
      <c r="A43" s="223"/>
      <c r="B43" s="232"/>
      <c r="C43" s="225"/>
      <c r="D43" s="226"/>
    </row>
    <row r="44" spans="1:4" s="219" customFormat="1" ht="12.75">
      <c r="A44" s="223"/>
      <c r="B44" s="224" t="s">
        <v>136</v>
      </c>
      <c r="C44" s="225"/>
      <c r="D44" s="226"/>
    </row>
    <row r="45" spans="1:4" s="219" customFormat="1" ht="12.75">
      <c r="A45" s="223"/>
      <c r="B45" s="224"/>
      <c r="C45" s="225"/>
      <c r="D45" s="226"/>
    </row>
    <row r="46" spans="1:4" s="219" customFormat="1" ht="38.25">
      <c r="A46" s="235">
        <v>13</v>
      </c>
      <c r="B46" s="224" t="s">
        <v>137</v>
      </c>
      <c r="C46" s="225"/>
      <c r="D46" s="226"/>
    </row>
    <row r="47" spans="1:4" s="219" customFormat="1" ht="12.75">
      <c r="A47" s="223"/>
      <c r="B47" s="224"/>
      <c r="C47" s="225"/>
      <c r="D47" s="226"/>
    </row>
    <row r="48" spans="1:4" s="219" customFormat="1" ht="51">
      <c r="A48" s="235">
        <v>14</v>
      </c>
      <c r="B48" s="224" t="s">
        <v>70</v>
      </c>
      <c r="C48" s="225"/>
      <c r="D48" s="226"/>
    </row>
    <row r="49" spans="1:4" s="219" customFormat="1" ht="12.75">
      <c r="A49" s="223"/>
      <c r="B49" s="224"/>
      <c r="C49" s="225"/>
      <c r="D49" s="226"/>
    </row>
    <row r="50" spans="1:4" s="219" customFormat="1" ht="25.5">
      <c r="A50" s="235">
        <v>15</v>
      </c>
      <c r="B50" s="224" t="s">
        <v>19</v>
      </c>
      <c r="C50" s="225"/>
      <c r="D50" s="226"/>
    </row>
    <row r="51" spans="1:4" s="219" customFormat="1" ht="12.75">
      <c r="A51" s="223"/>
      <c r="B51" s="224"/>
      <c r="C51" s="225"/>
      <c r="D51" s="226"/>
    </row>
    <row r="52" spans="1:4" s="219" customFormat="1" ht="51">
      <c r="A52" s="223"/>
      <c r="B52" s="233" t="s">
        <v>71</v>
      </c>
      <c r="C52" s="225"/>
      <c r="D52" s="226"/>
    </row>
    <row r="53" spans="1:4" s="219" customFormat="1" ht="12.75">
      <c r="A53" s="223"/>
      <c r="B53" s="224"/>
      <c r="C53" s="225"/>
      <c r="D53" s="226"/>
    </row>
    <row r="54" spans="1:4" s="219" customFormat="1" ht="12.75">
      <c r="A54" s="223"/>
      <c r="B54" s="224" t="s">
        <v>72</v>
      </c>
      <c r="C54" s="225"/>
      <c r="D54" s="226"/>
    </row>
    <row r="55" spans="1:4" s="219" customFormat="1" ht="12.75">
      <c r="A55" s="223"/>
      <c r="B55" s="224"/>
      <c r="C55" s="225"/>
      <c r="D55" s="226"/>
    </row>
    <row r="56" spans="1:4" s="219" customFormat="1" ht="25.5">
      <c r="A56" s="223"/>
      <c r="B56" s="224" t="s">
        <v>73</v>
      </c>
      <c r="C56" s="225"/>
      <c r="D56" s="226"/>
    </row>
    <row r="57" spans="1:4" s="219" customFormat="1" ht="12.75">
      <c r="A57" s="223"/>
      <c r="B57" s="224"/>
      <c r="C57" s="225"/>
      <c r="D57" s="226"/>
    </row>
    <row r="58" spans="1:4" s="219" customFormat="1" ht="12.75">
      <c r="A58" s="223"/>
      <c r="B58" s="224" t="s">
        <v>22</v>
      </c>
      <c r="C58" s="225"/>
      <c r="D58" s="226"/>
    </row>
    <row r="59" spans="1:4" s="219" customFormat="1" ht="12.75">
      <c r="A59" s="223"/>
      <c r="B59" s="224"/>
      <c r="C59" s="225"/>
      <c r="D59" s="226"/>
    </row>
    <row r="60" spans="1:4" s="219" customFormat="1" ht="12.75">
      <c r="A60" s="223"/>
      <c r="B60" s="234"/>
      <c r="C60" s="234"/>
      <c r="D60" s="226"/>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U352"/>
  <sheetViews>
    <sheetView workbookViewId="0" topLeftCell="A1">
      <selection activeCell="H2" sqref="H2"/>
    </sheetView>
  </sheetViews>
  <sheetFormatPr defaultColWidth="8.8515625" defaultRowHeight="13.5" customHeight="1"/>
  <cols>
    <col min="1" max="14" width="2.7109375" style="2" customWidth="1"/>
    <col min="15" max="15" width="2.57421875" style="2" customWidth="1"/>
    <col min="16" max="30" width="2.7109375" style="2" customWidth="1"/>
    <col min="31" max="31" width="3.7109375" style="2" customWidth="1"/>
    <col min="32" max="32" width="3.8515625" style="2" customWidth="1"/>
    <col min="33" max="42" width="2.7109375" style="2" customWidth="1"/>
    <col min="43" max="43" width="11.00390625" style="2" customWidth="1"/>
    <col min="44" max="246" width="2.7109375" style="2" customWidth="1"/>
    <col min="247" max="248" width="4.140625" style="2" customWidth="1"/>
    <col min="249" max="249" width="2.00390625" style="2" customWidth="1"/>
    <col min="250" max="250" width="2.7109375" style="2" customWidth="1"/>
    <col min="251" max="251" width="32.7109375" style="2" customWidth="1"/>
    <col min="252" max="252" width="4.7109375" style="2" customWidth="1"/>
    <col min="253" max="16384" width="2.7109375" style="2" customWidth="1"/>
  </cols>
  <sheetData>
    <row r="1" spans="1:52" ht="23.25" customHeight="1">
      <c r="A1" s="349" t="s">
        <v>165</v>
      </c>
      <c r="B1" s="349"/>
      <c r="C1" s="349"/>
      <c r="D1" s="349"/>
      <c r="E1" s="349"/>
      <c r="F1" s="349"/>
      <c r="G1" s="349"/>
      <c r="H1" s="349"/>
      <c r="I1" s="349"/>
      <c r="J1" s="349"/>
      <c r="K1" s="349"/>
      <c r="L1" s="349"/>
      <c r="M1" s="349"/>
      <c r="N1" s="349"/>
      <c r="O1" s="349"/>
      <c r="P1" s="349"/>
      <c r="Q1" s="349"/>
      <c r="R1" s="349"/>
      <c r="S1" s="349"/>
      <c r="T1" s="349"/>
      <c r="U1" s="349"/>
      <c r="V1" s="350" t="s">
        <v>660</v>
      </c>
      <c r="W1" s="350"/>
      <c r="X1" s="350"/>
      <c r="Y1" s="350"/>
      <c r="Z1" s="350"/>
      <c r="AA1" s="350"/>
      <c r="AB1" s="350"/>
      <c r="AC1" s="350"/>
      <c r="AD1" s="350"/>
      <c r="AE1" s="350"/>
      <c r="AF1" s="350"/>
      <c r="AG1" s="350"/>
      <c r="AH1" s="350"/>
      <c r="AI1" s="350"/>
      <c r="AJ1" s="350"/>
      <c r="AK1" s="350"/>
      <c r="AL1" s="350"/>
      <c r="AM1" s="350"/>
      <c r="AN1" s="350"/>
      <c r="AO1" s="350"/>
      <c r="AP1" s="350"/>
      <c r="AQ1" s="350"/>
      <c r="AR1" s="1"/>
      <c r="AS1" s="1"/>
      <c r="AT1" s="1"/>
      <c r="AU1" s="1"/>
      <c r="AV1" s="1"/>
      <c r="AW1" s="1"/>
      <c r="AX1" s="1"/>
      <c r="AY1" s="1"/>
      <c r="AZ1" s="1"/>
    </row>
    <row r="2" spans="1:43" ht="13.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row>
    <row r="3" spans="1:52" ht="13.5" customHeight="1">
      <c r="A3" s="396" t="s">
        <v>683</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242"/>
      <c r="AR3" s="26"/>
      <c r="AS3" s="26"/>
      <c r="AT3" s="26"/>
      <c r="AU3" s="26"/>
      <c r="AV3" s="26"/>
      <c r="AW3" s="26"/>
      <c r="AX3" s="26"/>
      <c r="AY3" s="26"/>
      <c r="AZ3" s="26"/>
    </row>
    <row r="4" spans="1:50" ht="13.5" customHeight="1">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4"/>
      <c r="AK4" s="243"/>
      <c r="AL4" s="243"/>
      <c r="AM4" s="243"/>
      <c r="AN4" s="243"/>
      <c r="AO4" s="243"/>
      <c r="AP4" s="243"/>
      <c r="AQ4" s="243"/>
      <c r="AR4" s="114"/>
      <c r="AS4" s="114"/>
      <c r="AT4" s="114"/>
      <c r="AU4" s="114"/>
      <c r="AV4" s="114"/>
      <c r="AW4" s="114"/>
      <c r="AX4" s="114"/>
    </row>
    <row r="5" spans="1:56" ht="12.75" customHeight="1">
      <c r="A5" s="351" t="s">
        <v>684</v>
      </c>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245"/>
      <c r="AQ5" s="245"/>
      <c r="AR5" s="3"/>
      <c r="AS5" s="3"/>
      <c r="AT5" s="3"/>
      <c r="AU5" s="3"/>
      <c r="AV5" s="3"/>
      <c r="AW5" s="3"/>
      <c r="AX5" s="3"/>
      <c r="AY5" s="3"/>
      <c r="AZ5" s="3"/>
      <c r="BA5" s="3"/>
      <c r="BB5" s="3"/>
      <c r="BC5" s="3"/>
      <c r="BD5" s="3"/>
    </row>
    <row r="6" spans="1:56" ht="15" customHeight="1">
      <c r="A6" s="245"/>
      <c r="B6" s="245"/>
      <c r="C6" s="245"/>
      <c r="D6" s="245"/>
      <c r="E6" s="245"/>
      <c r="F6" s="245"/>
      <c r="G6" s="245"/>
      <c r="H6" s="245"/>
      <c r="I6" s="245"/>
      <c r="J6" s="245"/>
      <c r="K6" s="245"/>
      <c r="L6" s="355" t="s">
        <v>166</v>
      </c>
      <c r="M6" s="355"/>
      <c r="N6" s="355"/>
      <c r="O6" s="355"/>
      <c r="P6" s="355"/>
      <c r="Q6" s="355"/>
      <c r="R6" s="355"/>
      <c r="S6" s="355"/>
      <c r="T6" s="355"/>
      <c r="U6" s="355"/>
      <c r="V6" s="355"/>
      <c r="W6" s="356"/>
      <c r="X6" s="357"/>
      <c r="Y6" s="357"/>
      <c r="Z6" s="357"/>
      <c r="AA6" s="358"/>
      <c r="AB6" s="245"/>
      <c r="AC6" s="356"/>
      <c r="AD6" s="357"/>
      <c r="AE6" s="358"/>
      <c r="AF6" s="359" t="s">
        <v>168</v>
      </c>
      <c r="AG6" s="351"/>
      <c r="AH6" s="245"/>
      <c r="AI6" s="245"/>
      <c r="AJ6" s="245"/>
      <c r="AK6" s="245"/>
      <c r="AL6" s="245"/>
      <c r="AM6" s="245"/>
      <c r="AN6" s="245"/>
      <c r="AO6" s="245"/>
      <c r="AP6" s="245"/>
      <c r="AQ6" s="245"/>
      <c r="AR6" s="3"/>
      <c r="AS6" s="3"/>
      <c r="AT6" s="3"/>
      <c r="AU6" s="3"/>
      <c r="AV6" s="3"/>
      <c r="AW6" s="3"/>
      <c r="AX6" s="3"/>
      <c r="AY6" s="3"/>
      <c r="AZ6" s="3"/>
      <c r="BA6" s="3"/>
      <c r="BB6" s="3"/>
      <c r="BC6" s="3"/>
      <c r="BD6" s="3"/>
    </row>
    <row r="7" spans="1:43" ht="13.5" customHeight="1">
      <c r="A7" s="243"/>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row>
    <row r="8" spans="1:43" ht="13.5" customHeight="1">
      <c r="A8" s="246">
        <v>1</v>
      </c>
      <c r="B8" s="360" t="s">
        <v>169</v>
      </c>
      <c r="C8" s="360"/>
      <c r="D8" s="360"/>
      <c r="E8" s="360"/>
      <c r="F8" s="360"/>
      <c r="G8" s="360"/>
      <c r="H8" s="360"/>
      <c r="I8" s="360"/>
      <c r="J8" s="360"/>
      <c r="K8" s="360"/>
      <c r="L8" s="360"/>
      <c r="M8" s="361"/>
      <c r="N8" s="362"/>
      <c r="O8" s="362"/>
      <c r="P8" s="362"/>
      <c r="Q8" s="362"/>
      <c r="R8" s="362"/>
      <c r="S8" s="362"/>
      <c r="T8" s="362"/>
      <c r="U8" s="362"/>
      <c r="V8" s="363"/>
      <c r="W8" s="247"/>
      <c r="X8" s="360" t="s">
        <v>170</v>
      </c>
      <c r="Y8" s="360"/>
      <c r="Z8" s="360"/>
      <c r="AA8" s="360"/>
      <c r="AB8" s="360"/>
      <c r="AC8" s="360"/>
      <c r="AD8" s="360"/>
      <c r="AE8" s="360"/>
      <c r="AF8" s="360"/>
      <c r="AG8" s="364"/>
      <c r="AH8" s="365"/>
      <c r="AI8" s="365"/>
      <c r="AJ8" s="365"/>
      <c r="AK8" s="365"/>
      <c r="AL8" s="365"/>
      <c r="AM8" s="365"/>
      <c r="AN8" s="365"/>
      <c r="AO8" s="366"/>
      <c r="AP8" s="243"/>
      <c r="AQ8" s="243"/>
    </row>
    <row r="9" spans="1:43" ht="13.5" customHeight="1">
      <c r="A9" s="237"/>
      <c r="B9" s="397"/>
      <c r="C9" s="397"/>
      <c r="D9" s="397"/>
      <c r="E9" s="397"/>
      <c r="F9" s="397"/>
      <c r="G9" s="397"/>
      <c r="H9" s="397"/>
      <c r="I9" s="397"/>
      <c r="J9" s="397"/>
      <c r="K9" s="397"/>
      <c r="L9" s="397"/>
      <c r="M9" s="392"/>
      <c r="N9" s="392"/>
      <c r="O9" s="392"/>
      <c r="P9" s="392"/>
      <c r="Q9" s="392"/>
      <c r="R9" s="392"/>
      <c r="S9" s="392"/>
      <c r="T9" s="392"/>
      <c r="U9" s="392"/>
      <c r="V9" s="392"/>
      <c r="W9" s="247"/>
      <c r="X9" s="391"/>
      <c r="Y9" s="391"/>
      <c r="Z9" s="391"/>
      <c r="AA9" s="391"/>
      <c r="AB9" s="391"/>
      <c r="AC9" s="391"/>
      <c r="AD9" s="391"/>
      <c r="AE9" s="391"/>
      <c r="AF9" s="391"/>
      <c r="AG9" s="243"/>
      <c r="AH9" s="243"/>
      <c r="AI9" s="243"/>
      <c r="AJ9" s="243"/>
      <c r="AK9" s="248"/>
      <c r="AL9" s="243"/>
      <c r="AM9" s="243"/>
      <c r="AN9" s="243"/>
      <c r="AO9" s="243"/>
      <c r="AP9" s="243"/>
      <c r="AQ9" s="243"/>
    </row>
    <row r="10" spans="1:43" ht="13.5" customHeight="1">
      <c r="A10" s="237"/>
      <c r="B10" s="360" t="s">
        <v>171</v>
      </c>
      <c r="C10" s="360"/>
      <c r="D10" s="360"/>
      <c r="E10" s="360"/>
      <c r="F10" s="360"/>
      <c r="G10" s="360"/>
      <c r="H10" s="360"/>
      <c r="I10" s="360"/>
      <c r="J10" s="360"/>
      <c r="K10" s="360"/>
      <c r="L10" s="360"/>
      <c r="M10" s="364"/>
      <c r="N10" s="365"/>
      <c r="O10" s="365"/>
      <c r="P10" s="365"/>
      <c r="Q10" s="365"/>
      <c r="R10" s="365"/>
      <c r="S10" s="365"/>
      <c r="T10" s="365"/>
      <c r="U10" s="365"/>
      <c r="V10" s="366"/>
      <c r="W10" s="247"/>
      <c r="X10" s="360" t="s">
        <v>172</v>
      </c>
      <c r="Y10" s="360"/>
      <c r="Z10" s="360"/>
      <c r="AA10" s="360"/>
      <c r="AB10" s="360"/>
      <c r="AC10" s="360"/>
      <c r="AD10" s="360"/>
      <c r="AE10" s="360"/>
      <c r="AF10" s="360"/>
      <c r="AG10" s="352">
        <f>IF(AG8="","",VLOOKUP(AG8,$IQ$62:$IR$68,2))</f>
      </c>
      <c r="AH10" s="353"/>
      <c r="AI10" s="353"/>
      <c r="AJ10" s="353"/>
      <c r="AK10" s="353"/>
      <c r="AL10" s="353"/>
      <c r="AM10" s="353"/>
      <c r="AN10" s="353"/>
      <c r="AO10" s="354"/>
      <c r="AP10" s="243"/>
      <c r="AQ10" s="243"/>
    </row>
    <row r="11" spans="1:43" ht="13.5" customHeight="1">
      <c r="A11" s="237"/>
      <c r="B11" s="334"/>
      <c r="C11" s="334"/>
      <c r="D11" s="334"/>
      <c r="E11" s="334"/>
      <c r="F11" s="334"/>
      <c r="G11" s="334"/>
      <c r="H11" s="334"/>
      <c r="I11" s="334"/>
      <c r="J11" s="334"/>
      <c r="K11" s="334"/>
      <c r="L11" s="334"/>
      <c r="M11" s="243"/>
      <c r="N11" s="243"/>
      <c r="O11" s="243"/>
      <c r="P11" s="243"/>
      <c r="Q11" s="243"/>
      <c r="R11" s="243"/>
      <c r="S11" s="243"/>
      <c r="T11" s="243"/>
      <c r="U11" s="243"/>
      <c r="V11" s="243"/>
      <c r="W11" s="243"/>
      <c r="X11" s="335"/>
      <c r="Y11" s="335"/>
      <c r="Z11" s="335"/>
      <c r="AA11" s="335"/>
      <c r="AB11" s="335"/>
      <c r="AC11" s="335"/>
      <c r="AD11" s="335"/>
      <c r="AE11" s="335"/>
      <c r="AF11" s="335"/>
      <c r="AG11" s="243"/>
      <c r="AH11" s="243"/>
      <c r="AI11" s="243"/>
      <c r="AJ11" s="243"/>
      <c r="AK11" s="243"/>
      <c r="AL11" s="243"/>
      <c r="AM11" s="243"/>
      <c r="AN11" s="243"/>
      <c r="AO11" s="243"/>
      <c r="AP11" s="243"/>
      <c r="AQ11" s="243"/>
    </row>
    <row r="12" spans="1:43" ht="13.5" customHeight="1">
      <c r="A12" s="237"/>
      <c r="B12" s="360" t="s">
        <v>174</v>
      </c>
      <c r="C12" s="360"/>
      <c r="D12" s="360"/>
      <c r="E12" s="360"/>
      <c r="F12" s="360"/>
      <c r="G12" s="360"/>
      <c r="H12" s="360"/>
      <c r="I12" s="360"/>
      <c r="J12" s="360"/>
      <c r="K12" s="360"/>
      <c r="L12" s="360"/>
      <c r="M12" s="364"/>
      <c r="N12" s="365"/>
      <c r="O12" s="366"/>
      <c r="P12" s="249"/>
      <c r="Q12" s="249"/>
      <c r="R12" s="249"/>
      <c r="S12" s="249"/>
      <c r="T12" s="249"/>
      <c r="U12" s="243"/>
      <c r="V12" s="243"/>
      <c r="W12" s="243"/>
      <c r="X12" s="336"/>
      <c r="Y12" s="336"/>
      <c r="Z12" s="336"/>
      <c r="AA12" s="336"/>
      <c r="AB12" s="336"/>
      <c r="AC12" s="336"/>
      <c r="AD12" s="336"/>
      <c r="AE12" s="336"/>
      <c r="AF12" s="336"/>
      <c r="AG12" s="337" t="s">
        <v>837</v>
      </c>
      <c r="AH12" s="337"/>
      <c r="AI12" s="337"/>
      <c r="AJ12" s="337"/>
      <c r="AK12" s="337"/>
      <c r="AL12" s="337"/>
      <c r="AM12" s="337"/>
      <c r="AN12" s="337"/>
      <c r="AO12" s="337"/>
      <c r="AP12" s="243"/>
      <c r="AQ12" s="243"/>
    </row>
    <row r="13" spans="1:43" ht="13.5" customHeight="1">
      <c r="A13" s="237"/>
      <c r="B13" s="338" t="s">
        <v>175</v>
      </c>
      <c r="C13" s="338"/>
      <c r="D13" s="338"/>
      <c r="E13" s="338"/>
      <c r="F13" s="338"/>
      <c r="G13" s="338"/>
      <c r="H13" s="338"/>
      <c r="I13" s="338"/>
      <c r="J13" s="338"/>
      <c r="K13" s="338"/>
      <c r="L13" s="338"/>
      <c r="M13" s="243"/>
      <c r="N13" s="243"/>
      <c r="O13" s="243"/>
      <c r="P13" s="243"/>
      <c r="Q13" s="243"/>
      <c r="R13" s="243"/>
      <c r="S13" s="243"/>
      <c r="T13" s="243"/>
      <c r="U13" s="243"/>
      <c r="V13" s="243"/>
      <c r="W13" s="243"/>
      <c r="X13" s="336"/>
      <c r="Y13" s="336"/>
      <c r="Z13" s="336"/>
      <c r="AA13" s="336"/>
      <c r="AB13" s="336"/>
      <c r="AC13" s="336"/>
      <c r="AD13" s="336"/>
      <c r="AE13" s="336"/>
      <c r="AF13" s="336"/>
      <c r="AG13" s="337" t="s">
        <v>837</v>
      </c>
      <c r="AH13" s="337"/>
      <c r="AI13" s="337"/>
      <c r="AJ13" s="337"/>
      <c r="AK13" s="337"/>
      <c r="AL13" s="337"/>
      <c r="AM13" s="337"/>
      <c r="AN13" s="337"/>
      <c r="AO13" s="337"/>
      <c r="AP13" s="243"/>
      <c r="AQ13" s="243"/>
    </row>
    <row r="14" spans="1:43" ht="13.5" customHeight="1">
      <c r="A14" s="237"/>
      <c r="B14" s="237"/>
      <c r="C14" s="243"/>
      <c r="D14" s="243"/>
      <c r="E14" s="243"/>
      <c r="F14" s="243"/>
      <c r="G14" s="243"/>
      <c r="H14" s="243"/>
      <c r="I14" s="243"/>
      <c r="J14" s="243"/>
      <c r="K14" s="243"/>
      <c r="L14" s="243"/>
      <c r="M14" s="243"/>
      <c r="N14" s="243"/>
      <c r="O14" s="243"/>
      <c r="P14" s="243"/>
      <c r="Q14" s="243"/>
      <c r="R14" s="243"/>
      <c r="S14" s="243"/>
      <c r="T14" s="243"/>
      <c r="U14" s="243"/>
      <c r="V14" s="243"/>
      <c r="W14" s="243"/>
      <c r="X14" s="367"/>
      <c r="Y14" s="367"/>
      <c r="Z14" s="367"/>
      <c r="AA14" s="367"/>
      <c r="AB14" s="367"/>
      <c r="AC14" s="367"/>
      <c r="AD14" s="367"/>
      <c r="AE14" s="367"/>
      <c r="AF14" s="367"/>
      <c r="AG14" s="243"/>
      <c r="AH14" s="243"/>
      <c r="AI14" s="243"/>
      <c r="AJ14" s="243"/>
      <c r="AK14" s="243"/>
      <c r="AL14" s="243"/>
      <c r="AM14" s="243"/>
      <c r="AN14" s="243"/>
      <c r="AO14" s="243"/>
      <c r="AP14" s="243"/>
      <c r="AQ14" s="243"/>
    </row>
    <row r="15" spans="1:43" ht="13.5" customHeight="1">
      <c r="A15" s="246">
        <v>2</v>
      </c>
      <c r="B15" s="251" t="s">
        <v>685</v>
      </c>
      <c r="C15" s="251"/>
      <c r="D15" s="251"/>
      <c r="E15" s="251"/>
      <c r="F15" s="251"/>
      <c r="G15" s="251"/>
      <c r="H15" s="251"/>
      <c r="I15" s="251"/>
      <c r="J15" s="251"/>
      <c r="K15" s="251"/>
      <c r="L15" s="251"/>
      <c r="M15" s="252"/>
      <c r="N15" s="252"/>
      <c r="O15" s="252"/>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row>
    <row r="16" spans="1:43" ht="13.5" customHeight="1">
      <c r="A16" s="237"/>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row>
    <row r="17" spans="1:255" ht="13.5" customHeight="1">
      <c r="A17" s="237"/>
      <c r="B17" s="332" t="s">
        <v>176</v>
      </c>
      <c r="C17" s="333"/>
      <c r="D17" s="333"/>
      <c r="E17" s="333"/>
      <c r="F17" s="333"/>
      <c r="G17" s="333"/>
      <c r="H17" s="333"/>
      <c r="I17" s="333"/>
      <c r="J17" s="333"/>
      <c r="K17" s="333"/>
      <c r="L17" s="368"/>
      <c r="M17" s="364"/>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6"/>
      <c r="AP17" s="249"/>
      <c r="AQ17" s="249"/>
      <c r="AR17" s="6"/>
      <c r="AS17" s="6"/>
      <c r="AT17" s="6"/>
      <c r="AU17" s="6"/>
      <c r="AV17" s="6"/>
      <c r="AW17" s="6"/>
      <c r="AX17" s="6"/>
      <c r="IS17" s="27"/>
      <c r="IT17" s="27"/>
      <c r="IU17" s="27"/>
    </row>
    <row r="18" spans="1:255" ht="13.5" customHeight="1">
      <c r="A18" s="237"/>
      <c r="B18" s="332" t="s">
        <v>681</v>
      </c>
      <c r="C18" s="333"/>
      <c r="D18" s="333"/>
      <c r="E18" s="333"/>
      <c r="F18" s="333"/>
      <c r="G18" s="333"/>
      <c r="H18" s="333"/>
      <c r="I18" s="333"/>
      <c r="J18" s="333"/>
      <c r="K18" s="333"/>
      <c r="L18" s="333"/>
      <c r="M18" s="243"/>
      <c r="N18" s="243"/>
      <c r="O18" s="243"/>
      <c r="P18" s="243"/>
      <c r="Q18" s="243"/>
      <c r="R18" s="243"/>
      <c r="S18" s="243"/>
      <c r="T18" s="243"/>
      <c r="U18" s="243"/>
      <c r="V18" s="364"/>
      <c r="W18" s="365"/>
      <c r="X18" s="365"/>
      <c r="Y18" s="365"/>
      <c r="Z18" s="365"/>
      <c r="AA18" s="365"/>
      <c r="AB18" s="365"/>
      <c r="AC18" s="365"/>
      <c r="AD18" s="365"/>
      <c r="AE18" s="365"/>
      <c r="AF18" s="366"/>
      <c r="AG18" s="243"/>
      <c r="AH18" s="243"/>
      <c r="AI18" s="243"/>
      <c r="AJ18" s="243"/>
      <c r="AK18" s="243"/>
      <c r="AL18" s="243"/>
      <c r="AM18" s="243"/>
      <c r="AN18" s="243"/>
      <c r="AO18" s="243"/>
      <c r="AP18" s="243"/>
      <c r="AQ18" s="243"/>
      <c r="IS18" s="27"/>
      <c r="IT18" s="27"/>
      <c r="IU18" s="27"/>
    </row>
    <row r="19" spans="1:255" ht="13.5" customHeight="1">
      <c r="A19" s="237"/>
      <c r="B19" s="369" t="s">
        <v>178</v>
      </c>
      <c r="C19" s="370"/>
      <c r="D19" s="370"/>
      <c r="E19" s="370"/>
      <c r="F19" s="370"/>
      <c r="G19" s="370"/>
      <c r="H19" s="370"/>
      <c r="I19" s="370"/>
      <c r="J19" s="370"/>
      <c r="K19" s="370"/>
      <c r="L19" s="370"/>
      <c r="M19" s="364"/>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6"/>
      <c r="AP19" s="249"/>
      <c r="AQ19" s="249"/>
      <c r="AR19" s="6"/>
      <c r="AS19" s="6"/>
      <c r="AT19" s="6"/>
      <c r="AU19" s="6"/>
      <c r="AV19" s="6"/>
      <c r="AW19" s="6"/>
      <c r="AX19" s="6"/>
      <c r="IS19" s="27"/>
      <c r="IT19" s="27"/>
      <c r="IU19" s="27"/>
    </row>
    <row r="20" spans="1:255" ht="13.5" customHeight="1">
      <c r="A20" s="237"/>
      <c r="B20" s="369" t="s">
        <v>179</v>
      </c>
      <c r="C20" s="370"/>
      <c r="D20" s="370"/>
      <c r="E20" s="370"/>
      <c r="F20" s="370"/>
      <c r="G20" s="370"/>
      <c r="H20" s="370"/>
      <c r="I20" s="370"/>
      <c r="J20" s="370"/>
      <c r="K20" s="370"/>
      <c r="L20" s="370"/>
      <c r="M20" s="371"/>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3"/>
      <c r="AP20" s="249"/>
      <c r="AQ20" s="249"/>
      <c r="AR20" s="6"/>
      <c r="AS20" s="6"/>
      <c r="AT20" s="6"/>
      <c r="AU20" s="6"/>
      <c r="AV20" s="6"/>
      <c r="AW20" s="6"/>
      <c r="AX20" s="6"/>
      <c r="IS20" s="27"/>
      <c r="IT20" s="27"/>
      <c r="IU20" s="27"/>
    </row>
    <row r="21" spans="1:255" ht="13.5" customHeight="1">
      <c r="A21" s="237"/>
      <c r="B21" s="369" t="s">
        <v>180</v>
      </c>
      <c r="C21" s="370"/>
      <c r="D21" s="370"/>
      <c r="E21" s="370"/>
      <c r="F21" s="370"/>
      <c r="G21" s="370"/>
      <c r="H21" s="370"/>
      <c r="I21" s="370"/>
      <c r="J21" s="370"/>
      <c r="K21" s="370"/>
      <c r="L21" s="370"/>
      <c r="M21" s="364"/>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6"/>
      <c r="AP21" s="249"/>
      <c r="AQ21" s="249"/>
      <c r="AR21" s="6"/>
      <c r="AS21" s="6"/>
      <c r="AT21" s="6"/>
      <c r="AU21" s="6"/>
      <c r="AV21" s="6"/>
      <c r="AW21" s="6"/>
      <c r="AX21" s="6"/>
      <c r="IS21" s="27"/>
      <c r="IT21" s="27"/>
      <c r="IU21" s="27"/>
    </row>
    <row r="22" spans="1:255" ht="13.5" customHeight="1">
      <c r="A22" s="237"/>
      <c r="B22" s="374" t="s">
        <v>181</v>
      </c>
      <c r="C22" s="375"/>
      <c r="D22" s="375"/>
      <c r="E22" s="375"/>
      <c r="F22" s="375"/>
      <c r="G22" s="375"/>
      <c r="H22" s="375"/>
      <c r="I22" s="375"/>
      <c r="J22" s="375"/>
      <c r="K22" s="375"/>
      <c r="L22" s="375"/>
      <c r="M22" s="364"/>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6"/>
      <c r="AP22" s="249"/>
      <c r="AQ22" s="249"/>
      <c r="AR22" s="6"/>
      <c r="AS22" s="6"/>
      <c r="AT22" s="6"/>
      <c r="AU22" s="6"/>
      <c r="AV22" s="6"/>
      <c r="AW22" s="6"/>
      <c r="AX22" s="6"/>
      <c r="IS22" s="27"/>
      <c r="IT22" s="27"/>
      <c r="IU22" s="27"/>
    </row>
    <row r="23" spans="1:255" ht="13.5" customHeight="1">
      <c r="A23" s="237"/>
      <c r="B23" s="369" t="s">
        <v>182</v>
      </c>
      <c r="C23" s="370"/>
      <c r="D23" s="370"/>
      <c r="E23" s="370"/>
      <c r="F23" s="370"/>
      <c r="G23" s="370"/>
      <c r="H23" s="370"/>
      <c r="I23" s="370"/>
      <c r="J23" s="370"/>
      <c r="K23" s="370"/>
      <c r="L23" s="370"/>
      <c r="M23" s="364"/>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6"/>
      <c r="AP23" s="249"/>
      <c r="AQ23" s="249"/>
      <c r="AR23" s="6"/>
      <c r="AS23" s="6"/>
      <c r="AT23" s="6"/>
      <c r="AU23" s="6"/>
      <c r="AV23" s="6"/>
      <c r="AW23" s="6"/>
      <c r="AX23" s="6"/>
      <c r="IS23" s="27"/>
      <c r="IT23" s="27"/>
      <c r="IU23" s="27"/>
    </row>
    <row r="24" spans="1:255" ht="13.5" customHeight="1">
      <c r="A24" s="237"/>
      <c r="B24" s="369" t="s">
        <v>183</v>
      </c>
      <c r="C24" s="370"/>
      <c r="D24" s="370"/>
      <c r="E24" s="370"/>
      <c r="F24" s="370"/>
      <c r="G24" s="370"/>
      <c r="H24" s="370"/>
      <c r="I24" s="370"/>
      <c r="J24" s="370"/>
      <c r="K24" s="370"/>
      <c r="L24" s="370"/>
      <c r="M24" s="364"/>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6"/>
      <c r="AP24" s="249"/>
      <c r="AQ24" s="249"/>
      <c r="AR24" s="6"/>
      <c r="AS24" s="6"/>
      <c r="AT24" s="6"/>
      <c r="AU24" s="6"/>
      <c r="AV24" s="6"/>
      <c r="AW24" s="6"/>
      <c r="AX24" s="6"/>
      <c r="IS24" s="27"/>
      <c r="IT24" s="27"/>
      <c r="IU24" s="27"/>
    </row>
    <row r="25" spans="1:255" ht="13.5" customHeight="1">
      <c r="A25" s="237"/>
      <c r="B25" s="369" t="s">
        <v>184</v>
      </c>
      <c r="C25" s="370"/>
      <c r="D25" s="370"/>
      <c r="E25" s="370"/>
      <c r="F25" s="370"/>
      <c r="G25" s="370"/>
      <c r="H25" s="370"/>
      <c r="I25" s="370"/>
      <c r="J25" s="370"/>
      <c r="K25" s="370"/>
      <c r="L25" s="370"/>
      <c r="M25" s="364"/>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6"/>
      <c r="AP25" s="249"/>
      <c r="AQ25" s="249"/>
      <c r="AR25" s="6"/>
      <c r="AS25" s="6"/>
      <c r="AT25" s="6"/>
      <c r="AU25" s="6"/>
      <c r="AV25" s="6"/>
      <c r="AW25" s="6"/>
      <c r="AX25" s="6"/>
      <c r="IS25" s="27"/>
      <c r="IT25" s="27"/>
      <c r="IU25" s="27"/>
    </row>
    <row r="26" spans="1:255" ht="13.5" customHeight="1">
      <c r="A26" s="237"/>
      <c r="B26" s="369" t="s">
        <v>185</v>
      </c>
      <c r="C26" s="370"/>
      <c r="D26" s="370"/>
      <c r="E26" s="370"/>
      <c r="F26" s="370"/>
      <c r="G26" s="370"/>
      <c r="H26" s="370"/>
      <c r="I26" s="370"/>
      <c r="J26" s="370"/>
      <c r="K26" s="370"/>
      <c r="L26" s="370"/>
      <c r="M26" s="364"/>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6"/>
      <c r="AP26" s="249"/>
      <c r="AQ26" s="249"/>
      <c r="AR26" s="6"/>
      <c r="AS26" s="6"/>
      <c r="AT26" s="6"/>
      <c r="AU26" s="6"/>
      <c r="AV26" s="6"/>
      <c r="AW26" s="6"/>
      <c r="AX26" s="6"/>
      <c r="IS26" s="27"/>
      <c r="IT26" s="27"/>
      <c r="IU26" s="27"/>
    </row>
    <row r="27" spans="1:255" ht="13.5" customHeight="1">
      <c r="A27" s="237"/>
      <c r="B27" s="369" t="s">
        <v>186</v>
      </c>
      <c r="C27" s="370"/>
      <c r="D27" s="370"/>
      <c r="E27" s="370"/>
      <c r="F27" s="370"/>
      <c r="G27" s="370"/>
      <c r="H27" s="370"/>
      <c r="I27" s="370"/>
      <c r="J27" s="370"/>
      <c r="K27" s="370"/>
      <c r="L27" s="370"/>
      <c r="M27" s="376"/>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8"/>
      <c r="AP27" s="249"/>
      <c r="AQ27" s="249"/>
      <c r="AR27" s="6"/>
      <c r="AS27" s="6"/>
      <c r="AT27" s="6"/>
      <c r="AU27" s="6"/>
      <c r="AV27" s="6"/>
      <c r="AW27" s="6"/>
      <c r="AX27" s="6"/>
      <c r="IS27" s="27"/>
      <c r="IT27" s="27"/>
      <c r="IU27" s="27"/>
    </row>
    <row r="28" spans="1:255" ht="13.5" customHeight="1">
      <c r="A28" s="237"/>
      <c r="B28" s="369" t="s">
        <v>187</v>
      </c>
      <c r="C28" s="370"/>
      <c r="D28" s="370"/>
      <c r="E28" s="370"/>
      <c r="F28" s="370"/>
      <c r="G28" s="370"/>
      <c r="H28" s="370"/>
      <c r="I28" s="370"/>
      <c r="J28" s="370"/>
      <c r="K28" s="370"/>
      <c r="L28" s="370"/>
      <c r="M28" s="384"/>
      <c r="N28" s="385"/>
      <c r="O28" s="386"/>
      <c r="P28" s="384"/>
      <c r="Q28" s="385"/>
      <c r="R28" s="385"/>
      <c r="S28" s="385"/>
      <c r="T28" s="385"/>
      <c r="U28" s="386"/>
      <c r="V28" s="247"/>
      <c r="W28" s="247"/>
      <c r="X28" s="247"/>
      <c r="Y28" s="247"/>
      <c r="Z28" s="387" t="s">
        <v>472</v>
      </c>
      <c r="AA28" s="387"/>
      <c r="AB28" s="387"/>
      <c r="AC28" s="387"/>
      <c r="AD28" s="387"/>
      <c r="AE28" s="387"/>
      <c r="AF28" s="387"/>
      <c r="AG28" s="387"/>
      <c r="AH28" s="387"/>
      <c r="AI28" s="387"/>
      <c r="AJ28" s="387"/>
      <c r="AK28" s="387"/>
      <c r="AL28" s="387"/>
      <c r="AM28" s="388"/>
      <c r="AN28" s="389"/>
      <c r="AO28" s="390"/>
      <c r="AP28" s="249"/>
      <c r="AQ28" s="249"/>
      <c r="AR28" s="6"/>
      <c r="AS28" s="6"/>
      <c r="AT28" s="6"/>
      <c r="AU28" s="6"/>
      <c r="AV28" s="6"/>
      <c r="AW28" s="6"/>
      <c r="AX28" s="6"/>
      <c r="IS28" s="27"/>
      <c r="IT28" s="27"/>
      <c r="IU28" s="27"/>
    </row>
    <row r="29" spans="1:255" ht="13.5" customHeight="1">
      <c r="A29" s="237"/>
      <c r="B29" s="369" t="s">
        <v>188</v>
      </c>
      <c r="C29" s="370"/>
      <c r="D29" s="370"/>
      <c r="E29" s="370"/>
      <c r="F29" s="370"/>
      <c r="G29" s="370"/>
      <c r="H29" s="370"/>
      <c r="I29" s="370"/>
      <c r="J29" s="370"/>
      <c r="K29" s="370"/>
      <c r="L29" s="370"/>
      <c r="M29" s="379"/>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1"/>
      <c r="AP29" s="249"/>
      <c r="AQ29" s="249"/>
      <c r="AR29" s="6"/>
      <c r="AS29" s="6"/>
      <c r="AT29" s="6"/>
      <c r="AU29" s="6"/>
      <c r="AV29" s="6"/>
      <c r="AW29" s="6"/>
      <c r="AX29" s="6"/>
      <c r="IS29" s="27"/>
      <c r="IT29" s="27"/>
      <c r="IU29" s="27"/>
    </row>
    <row r="30" spans="1:255" ht="13.5" customHeight="1">
      <c r="A30" s="237"/>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IT30" s="27"/>
      <c r="IU30" s="27"/>
    </row>
    <row r="31" spans="1:255" ht="13.5" customHeight="1">
      <c r="A31" s="255">
        <v>3</v>
      </c>
      <c r="B31" s="256" t="s">
        <v>189</v>
      </c>
      <c r="C31" s="252"/>
      <c r="D31" s="252"/>
      <c r="E31" s="252"/>
      <c r="F31" s="252"/>
      <c r="G31" s="252"/>
      <c r="H31" s="252"/>
      <c r="I31" s="252"/>
      <c r="J31" s="252"/>
      <c r="K31" s="252"/>
      <c r="L31" s="252"/>
      <c r="M31" s="252"/>
      <c r="N31" s="252"/>
      <c r="O31" s="252"/>
      <c r="P31" s="252"/>
      <c r="Q31" s="252"/>
      <c r="R31" s="252"/>
      <c r="S31" s="252"/>
      <c r="T31" s="252"/>
      <c r="U31" s="252"/>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IT31" s="27"/>
      <c r="IU31" s="27"/>
    </row>
    <row r="32" spans="1:255" s="7" customFormat="1" ht="13.5" customHeight="1">
      <c r="A32" s="237"/>
      <c r="B32" s="332" t="s">
        <v>176</v>
      </c>
      <c r="C32" s="333"/>
      <c r="D32" s="333"/>
      <c r="E32" s="333"/>
      <c r="F32" s="333"/>
      <c r="G32" s="333"/>
      <c r="H32" s="333"/>
      <c r="I32" s="333"/>
      <c r="J32" s="333"/>
      <c r="K32" s="333"/>
      <c r="L32" s="333"/>
      <c r="M32" s="364"/>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6"/>
      <c r="AP32" s="249"/>
      <c r="AQ32" s="249"/>
      <c r="AR32" s="6"/>
      <c r="AS32" s="6"/>
      <c r="AT32" s="6"/>
      <c r="AU32" s="6"/>
      <c r="AV32" s="6"/>
      <c r="AW32" s="6"/>
      <c r="AX32" s="6"/>
      <c r="IT32" s="28"/>
      <c r="IU32" s="28"/>
    </row>
    <row r="33" spans="1:50" ht="13.5" customHeight="1">
      <c r="A33" s="237"/>
      <c r="B33" s="369" t="s">
        <v>665</v>
      </c>
      <c r="C33" s="370"/>
      <c r="D33" s="370"/>
      <c r="E33" s="370"/>
      <c r="F33" s="370"/>
      <c r="G33" s="370"/>
      <c r="H33" s="370"/>
      <c r="I33" s="370"/>
      <c r="J33" s="370"/>
      <c r="K33" s="370"/>
      <c r="L33" s="370"/>
      <c r="M33" s="364"/>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6"/>
      <c r="AP33" s="257"/>
      <c r="AQ33" s="257"/>
      <c r="AR33" s="115"/>
      <c r="AS33" s="115"/>
      <c r="AT33" s="6"/>
      <c r="AU33" s="6"/>
      <c r="AV33" s="6"/>
      <c r="AW33" s="6"/>
      <c r="AX33" s="6"/>
    </row>
    <row r="34" spans="1:50" ht="13.5" customHeight="1">
      <c r="A34" s="237"/>
      <c r="B34" s="369" t="s">
        <v>180</v>
      </c>
      <c r="C34" s="370"/>
      <c r="D34" s="370"/>
      <c r="E34" s="370"/>
      <c r="F34" s="370"/>
      <c r="G34" s="370"/>
      <c r="H34" s="370"/>
      <c r="I34" s="370"/>
      <c r="J34" s="370"/>
      <c r="K34" s="370"/>
      <c r="L34" s="370"/>
      <c r="M34" s="364"/>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6"/>
      <c r="AP34" s="249"/>
      <c r="AQ34" s="258"/>
      <c r="AR34" s="6"/>
      <c r="AS34" s="6"/>
      <c r="AT34" s="6"/>
      <c r="AU34" s="6"/>
      <c r="AV34" s="6"/>
      <c r="AW34" s="6"/>
      <c r="AX34" s="6"/>
    </row>
    <row r="35" spans="1:50" ht="13.5" customHeight="1">
      <c r="A35" s="237"/>
      <c r="B35" s="374" t="s">
        <v>181</v>
      </c>
      <c r="C35" s="375"/>
      <c r="D35" s="375"/>
      <c r="E35" s="375"/>
      <c r="F35" s="375"/>
      <c r="G35" s="375"/>
      <c r="H35" s="375"/>
      <c r="I35" s="375"/>
      <c r="J35" s="375"/>
      <c r="K35" s="375"/>
      <c r="L35" s="375"/>
      <c r="M35" s="364"/>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6"/>
      <c r="AP35" s="249"/>
      <c r="AQ35" s="249"/>
      <c r="AR35" s="6"/>
      <c r="AS35" s="6"/>
      <c r="AT35" s="6"/>
      <c r="AU35" s="6"/>
      <c r="AV35" s="6"/>
      <c r="AW35" s="6"/>
      <c r="AX35" s="6"/>
    </row>
    <row r="36" spans="1:50" ht="13.5" customHeight="1">
      <c r="A36" s="237"/>
      <c r="B36" s="369" t="s">
        <v>182</v>
      </c>
      <c r="C36" s="370"/>
      <c r="D36" s="370"/>
      <c r="E36" s="370"/>
      <c r="F36" s="370"/>
      <c r="G36" s="370"/>
      <c r="H36" s="370"/>
      <c r="I36" s="370"/>
      <c r="J36" s="370"/>
      <c r="K36" s="370"/>
      <c r="L36" s="370"/>
      <c r="M36" s="364"/>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6"/>
      <c r="AP36" s="249"/>
      <c r="AQ36" s="249"/>
      <c r="AR36" s="6"/>
      <c r="AS36" s="6"/>
      <c r="AT36" s="6"/>
      <c r="AU36" s="6"/>
      <c r="AV36" s="6"/>
      <c r="AW36" s="6"/>
      <c r="AX36" s="6"/>
    </row>
    <row r="37" spans="1:50" ht="13.5" customHeight="1">
      <c r="A37" s="237"/>
      <c r="B37" s="369" t="s">
        <v>183</v>
      </c>
      <c r="C37" s="370"/>
      <c r="D37" s="370"/>
      <c r="E37" s="370"/>
      <c r="F37" s="370"/>
      <c r="G37" s="370"/>
      <c r="H37" s="370"/>
      <c r="I37" s="370"/>
      <c r="J37" s="370"/>
      <c r="K37" s="370"/>
      <c r="L37" s="370"/>
      <c r="M37" s="364"/>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6"/>
      <c r="AP37" s="249"/>
      <c r="AQ37" s="249"/>
      <c r="AR37" s="6"/>
      <c r="AS37" s="6"/>
      <c r="AT37" s="6"/>
      <c r="AU37" s="6"/>
      <c r="AV37" s="6"/>
      <c r="AW37" s="6"/>
      <c r="AX37" s="6"/>
    </row>
    <row r="38" spans="1:50" ht="13.5" customHeight="1">
      <c r="A38" s="237"/>
      <c r="B38" s="369" t="s">
        <v>184</v>
      </c>
      <c r="C38" s="370"/>
      <c r="D38" s="370"/>
      <c r="E38" s="370"/>
      <c r="F38" s="370"/>
      <c r="G38" s="370"/>
      <c r="H38" s="370"/>
      <c r="I38" s="370"/>
      <c r="J38" s="370"/>
      <c r="K38" s="370"/>
      <c r="L38" s="370"/>
      <c r="M38" s="364"/>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6"/>
      <c r="AP38" s="249"/>
      <c r="AQ38" s="249"/>
      <c r="AR38" s="6"/>
      <c r="AS38" s="6"/>
      <c r="AT38" s="6"/>
      <c r="AU38" s="6"/>
      <c r="AV38" s="6"/>
      <c r="AW38" s="6"/>
      <c r="AX38" s="6"/>
    </row>
    <row r="39" spans="1:255" ht="13.5" customHeight="1">
      <c r="A39" s="237"/>
      <c r="B39" s="369" t="s">
        <v>185</v>
      </c>
      <c r="C39" s="370"/>
      <c r="D39" s="370"/>
      <c r="E39" s="370"/>
      <c r="F39" s="370"/>
      <c r="G39" s="370"/>
      <c r="H39" s="370"/>
      <c r="I39" s="370"/>
      <c r="J39" s="370"/>
      <c r="K39" s="370"/>
      <c r="L39" s="370"/>
      <c r="M39" s="364"/>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6"/>
      <c r="AP39" s="249"/>
      <c r="AQ39" s="249"/>
      <c r="AR39" s="6"/>
      <c r="AS39" s="6"/>
      <c r="AT39" s="6"/>
      <c r="AU39" s="6"/>
      <c r="AV39" s="6"/>
      <c r="AW39" s="6"/>
      <c r="AX39" s="6"/>
      <c r="IS39" s="27"/>
      <c r="IT39" s="27"/>
      <c r="IU39" s="27"/>
    </row>
    <row r="40" spans="1:255" ht="13.5" customHeight="1">
      <c r="A40" s="237"/>
      <c r="B40" s="369" t="s">
        <v>186</v>
      </c>
      <c r="C40" s="370"/>
      <c r="D40" s="370"/>
      <c r="E40" s="370"/>
      <c r="F40" s="370"/>
      <c r="G40" s="370"/>
      <c r="H40" s="370"/>
      <c r="I40" s="370"/>
      <c r="J40" s="370"/>
      <c r="K40" s="370"/>
      <c r="L40" s="370"/>
      <c r="M40" s="376"/>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8"/>
      <c r="AP40" s="249"/>
      <c r="AQ40" s="249"/>
      <c r="AR40" s="6"/>
      <c r="AS40" s="6"/>
      <c r="AT40" s="6"/>
      <c r="AU40" s="6"/>
      <c r="AV40" s="6"/>
      <c r="AW40" s="6"/>
      <c r="AX40" s="6"/>
      <c r="IS40" s="27"/>
      <c r="IT40" s="27"/>
      <c r="IU40" s="27"/>
    </row>
    <row r="41" spans="1:255" ht="13.5" customHeight="1">
      <c r="A41" s="237"/>
      <c r="B41" s="369" t="s">
        <v>187</v>
      </c>
      <c r="C41" s="370"/>
      <c r="D41" s="370"/>
      <c r="E41" s="370"/>
      <c r="F41" s="370"/>
      <c r="G41" s="370"/>
      <c r="H41" s="370"/>
      <c r="I41" s="370"/>
      <c r="J41" s="370"/>
      <c r="K41" s="370"/>
      <c r="L41" s="370"/>
      <c r="M41" s="384"/>
      <c r="N41" s="385"/>
      <c r="O41" s="386"/>
      <c r="P41" s="384"/>
      <c r="Q41" s="385"/>
      <c r="R41" s="385"/>
      <c r="S41" s="385"/>
      <c r="T41" s="385"/>
      <c r="U41" s="386"/>
      <c r="V41" s="247"/>
      <c r="W41" s="247"/>
      <c r="X41" s="247"/>
      <c r="Y41" s="247"/>
      <c r="Z41" s="387" t="s">
        <v>472</v>
      </c>
      <c r="AA41" s="387"/>
      <c r="AB41" s="387"/>
      <c r="AC41" s="387"/>
      <c r="AD41" s="387"/>
      <c r="AE41" s="387"/>
      <c r="AF41" s="387"/>
      <c r="AG41" s="387"/>
      <c r="AH41" s="387"/>
      <c r="AI41" s="387"/>
      <c r="AJ41" s="387"/>
      <c r="AK41" s="387"/>
      <c r="AL41" s="387"/>
      <c r="AM41" s="388"/>
      <c r="AN41" s="389"/>
      <c r="AO41" s="390"/>
      <c r="AP41" s="249"/>
      <c r="AQ41" s="249"/>
      <c r="AR41" s="6"/>
      <c r="AS41" s="6"/>
      <c r="AT41" s="6"/>
      <c r="AU41" s="6"/>
      <c r="AV41" s="6"/>
      <c r="AW41" s="6"/>
      <c r="AX41" s="6"/>
      <c r="IS41" s="27"/>
      <c r="IT41" s="27"/>
      <c r="IU41" s="27"/>
    </row>
    <row r="42" spans="1:255" ht="13.5" customHeight="1">
      <c r="A42" s="237"/>
      <c r="B42" s="369" t="s">
        <v>188</v>
      </c>
      <c r="C42" s="370"/>
      <c r="D42" s="370"/>
      <c r="E42" s="370"/>
      <c r="F42" s="370"/>
      <c r="G42" s="370"/>
      <c r="H42" s="370"/>
      <c r="I42" s="370"/>
      <c r="J42" s="370"/>
      <c r="K42" s="370"/>
      <c r="L42" s="370"/>
      <c r="M42" s="379"/>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3"/>
      <c r="AP42" s="249"/>
      <c r="AQ42" s="249"/>
      <c r="AR42" s="6"/>
      <c r="AS42" s="6"/>
      <c r="AT42" s="6"/>
      <c r="AU42" s="6"/>
      <c r="AV42" s="6"/>
      <c r="AW42" s="6"/>
      <c r="AX42" s="6"/>
      <c r="IQ42" s="2">
        <v>1</v>
      </c>
      <c r="IS42" s="27"/>
      <c r="IT42" s="27"/>
      <c r="IU42" s="27"/>
    </row>
    <row r="43" spans="1:255" ht="13.5" customHeight="1" hidden="1">
      <c r="A43" s="237"/>
      <c r="B43" s="393" t="s">
        <v>666</v>
      </c>
      <c r="C43" s="394"/>
      <c r="D43" s="394"/>
      <c r="E43" s="394"/>
      <c r="F43" s="394"/>
      <c r="G43" s="394"/>
      <c r="H43" s="394"/>
      <c r="I43" s="394"/>
      <c r="J43" s="394"/>
      <c r="K43" s="394"/>
      <c r="L43" s="395"/>
      <c r="M43" s="344" t="s">
        <v>319</v>
      </c>
      <c r="N43" s="345"/>
      <c r="O43" s="346"/>
      <c r="P43" s="344"/>
      <c r="Q43" s="345"/>
      <c r="R43" s="345"/>
      <c r="S43" s="345"/>
      <c r="T43" s="345"/>
      <c r="U43" s="346"/>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5"/>
      <c r="AS43" s="5"/>
      <c r="AT43" s="5"/>
      <c r="AU43" s="5"/>
      <c r="AV43" s="5"/>
      <c r="AW43" s="5"/>
      <c r="AX43" s="5"/>
      <c r="IQ43" s="2">
        <v>1</v>
      </c>
      <c r="IS43" s="27"/>
      <c r="IT43" s="27"/>
      <c r="IU43" s="27"/>
    </row>
    <row r="44" spans="1:255" ht="13.5" customHeight="1" hidden="1">
      <c r="A44" s="237"/>
      <c r="B44" s="250"/>
      <c r="C44" s="250"/>
      <c r="D44" s="250"/>
      <c r="E44" s="250"/>
      <c r="F44" s="250"/>
      <c r="G44" s="250"/>
      <c r="H44" s="250"/>
      <c r="I44" s="250"/>
      <c r="J44" s="250"/>
      <c r="K44" s="250"/>
      <c r="L44" s="250"/>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5"/>
      <c r="AS44" s="5"/>
      <c r="AT44" s="5"/>
      <c r="AU44" s="5"/>
      <c r="AV44" s="5"/>
      <c r="AW44" s="5"/>
      <c r="AX44" s="5"/>
      <c r="IQ44" s="2">
        <f>IF(LEN(M29)&gt;75,0,IF(ISERROR(SEARCH("@",M29,1))=FALSE,IF(ISERROR(SEARCH(".",M29,SEARCH("@",M29,1)))=FALSE,1,0),0))</f>
        <v>0</v>
      </c>
      <c r="IS44" s="27"/>
      <c r="IT44" s="27"/>
      <c r="IU44" s="27"/>
    </row>
    <row r="45" spans="1:255" ht="13.5" customHeight="1" hidden="1">
      <c r="A45" s="237"/>
      <c r="B45" s="250"/>
      <c r="C45" s="250"/>
      <c r="D45" s="250"/>
      <c r="E45" s="250"/>
      <c r="F45" s="250"/>
      <c r="G45" s="250"/>
      <c r="H45" s="250"/>
      <c r="I45" s="250"/>
      <c r="J45" s="250"/>
      <c r="K45" s="250"/>
      <c r="L45" s="250"/>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5"/>
      <c r="AS45" s="5"/>
      <c r="AT45" s="5"/>
      <c r="AU45" s="5"/>
      <c r="AV45" s="5"/>
      <c r="AW45" s="5"/>
      <c r="AX45" s="5"/>
      <c r="IS45" s="27"/>
      <c r="IT45" s="27"/>
      <c r="IU45" s="27"/>
    </row>
    <row r="46" spans="1:255" ht="13.5" customHeight="1" hidden="1">
      <c r="A46" s="237"/>
      <c r="B46" s="342" t="s">
        <v>124</v>
      </c>
      <c r="C46" s="343"/>
      <c r="D46" s="343"/>
      <c r="E46" s="343"/>
      <c r="F46" s="343"/>
      <c r="G46" s="343"/>
      <c r="H46" s="343"/>
      <c r="I46" s="343"/>
      <c r="J46" s="343"/>
      <c r="K46" s="343"/>
      <c r="L46" s="343"/>
      <c r="M46" s="343"/>
      <c r="N46" s="343"/>
      <c r="O46" s="343"/>
      <c r="P46" s="343"/>
      <c r="Q46" s="343"/>
      <c r="R46" s="343"/>
      <c r="S46" s="343"/>
      <c r="T46" s="343"/>
      <c r="U46" s="343"/>
      <c r="V46" s="343"/>
      <c r="W46" s="343"/>
      <c r="X46" s="254"/>
      <c r="Y46" s="344"/>
      <c r="Z46" s="345"/>
      <c r="AA46" s="346"/>
      <c r="AB46" s="237"/>
      <c r="AC46" s="237"/>
      <c r="AD46" s="348"/>
      <c r="AE46" s="348"/>
      <c r="AF46" s="348"/>
      <c r="AG46" s="348"/>
      <c r="AH46" s="348"/>
      <c r="AI46" s="237"/>
      <c r="AJ46" s="347"/>
      <c r="AK46" s="347"/>
      <c r="AL46" s="347"/>
      <c r="AM46" s="347"/>
      <c r="AN46" s="347"/>
      <c r="AO46" s="347"/>
      <c r="AP46" s="237"/>
      <c r="AQ46" s="237"/>
      <c r="AR46" s="5"/>
      <c r="AS46" s="5"/>
      <c r="AT46" s="5"/>
      <c r="AU46" s="5"/>
      <c r="AV46" s="5"/>
      <c r="AW46" s="5"/>
      <c r="AX46" s="5"/>
      <c r="IS46" s="27"/>
      <c r="IT46" s="27"/>
      <c r="IU46" s="27"/>
    </row>
    <row r="47" spans="1:255" ht="13.5" customHeight="1" hidden="1">
      <c r="A47" s="237"/>
      <c r="B47" s="339" t="s">
        <v>125</v>
      </c>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1"/>
      <c r="AB47" s="237"/>
      <c r="AC47" s="237"/>
      <c r="AD47" s="237"/>
      <c r="AE47" s="237"/>
      <c r="AF47" s="237"/>
      <c r="AG47" s="237"/>
      <c r="AH47" s="237"/>
      <c r="AI47" s="237"/>
      <c r="AJ47" s="237"/>
      <c r="AK47" s="237"/>
      <c r="AL47" s="237"/>
      <c r="AM47" s="237"/>
      <c r="AN47" s="237"/>
      <c r="AO47" s="237"/>
      <c r="AP47" s="237"/>
      <c r="AQ47" s="237"/>
      <c r="AR47" s="5"/>
      <c r="AS47" s="5"/>
      <c r="AT47" s="5"/>
      <c r="AU47" s="5"/>
      <c r="AV47" s="5"/>
      <c r="AW47" s="5"/>
      <c r="AX47" s="5"/>
      <c r="IS47" s="27"/>
      <c r="IT47" s="27"/>
      <c r="IU47" s="27"/>
    </row>
    <row r="48" spans="1:255" ht="13.5" customHeight="1" hidden="1">
      <c r="A48" s="237"/>
      <c r="B48" s="250"/>
      <c r="C48" s="250"/>
      <c r="D48" s="250"/>
      <c r="E48" s="250"/>
      <c r="F48" s="250"/>
      <c r="G48" s="250"/>
      <c r="H48" s="250"/>
      <c r="I48" s="250"/>
      <c r="J48" s="250"/>
      <c r="K48" s="250"/>
      <c r="L48" s="250"/>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5"/>
      <c r="AS48" s="5"/>
      <c r="AT48" s="5"/>
      <c r="AU48" s="5"/>
      <c r="AV48" s="5"/>
      <c r="AW48" s="5"/>
      <c r="AX48" s="5"/>
      <c r="IS48" s="27"/>
      <c r="IT48" s="27"/>
      <c r="IU48" s="27"/>
    </row>
    <row r="49" spans="1:255" ht="13.5" customHeight="1" hidden="1">
      <c r="A49" s="237"/>
      <c r="B49" s="250"/>
      <c r="C49" s="250"/>
      <c r="D49" s="250"/>
      <c r="E49" s="250"/>
      <c r="F49" s="250"/>
      <c r="G49" s="250"/>
      <c r="H49" s="250"/>
      <c r="I49" s="250"/>
      <c r="J49" s="250"/>
      <c r="K49" s="250"/>
      <c r="L49" s="250"/>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5"/>
      <c r="AS49" s="5"/>
      <c r="AT49" s="5"/>
      <c r="AU49" s="5"/>
      <c r="AV49" s="5"/>
      <c r="AW49" s="5"/>
      <c r="AX49" s="5"/>
      <c r="IS49" s="27"/>
      <c r="IT49" s="27"/>
      <c r="IU49" s="27"/>
    </row>
    <row r="50" spans="1:255" ht="13.5" customHeight="1">
      <c r="A50" s="243"/>
      <c r="B50" s="243"/>
      <c r="C50" s="243"/>
      <c r="D50" s="259"/>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IQ50" s="2">
        <f>IF(LEN(M42)&gt;75,0,IF(ISERROR(SEARCH("@",M42,1))=FALSE,IF(ISERROR(SEARCH(".",M42,SEARCH("@",M42,1)))=FALSE,1,0),0))</f>
        <v>0</v>
      </c>
      <c r="IS50" s="27"/>
      <c r="IT50" s="27"/>
      <c r="IU50" s="27"/>
    </row>
    <row r="51" spans="1:255" ht="13.5" customHeight="1">
      <c r="A51" s="243"/>
      <c r="B51" s="243"/>
      <c r="C51" s="243"/>
      <c r="D51" s="243"/>
      <c r="E51" s="243"/>
      <c r="F51" s="243"/>
      <c r="G51" s="243"/>
      <c r="H51" s="243"/>
      <c r="I51" s="243"/>
      <c r="J51" s="243"/>
      <c r="K51" s="243"/>
      <c r="L51" s="243"/>
      <c r="M51" s="243"/>
      <c r="N51" s="243"/>
      <c r="O51" s="243"/>
      <c r="P51" s="243"/>
      <c r="Q51" s="243"/>
      <c r="R51" s="243"/>
      <c r="S51" s="243"/>
      <c r="T51" s="243"/>
      <c r="U51" s="243"/>
      <c r="V51" s="243"/>
      <c r="W51" s="260"/>
      <c r="X51" s="243"/>
      <c r="Y51" s="243"/>
      <c r="Z51" s="243"/>
      <c r="AA51" s="243"/>
      <c r="AB51" s="243"/>
      <c r="AC51" s="243"/>
      <c r="AD51" s="243"/>
      <c r="AE51" s="243"/>
      <c r="AF51" s="243"/>
      <c r="AG51" s="243"/>
      <c r="AH51" s="243"/>
      <c r="AI51" s="243"/>
      <c r="AJ51" s="243"/>
      <c r="AK51" s="243"/>
      <c r="AL51" s="243"/>
      <c r="AM51" s="243"/>
      <c r="AN51" s="243"/>
      <c r="AO51" s="243"/>
      <c r="AP51" s="243"/>
      <c r="AQ51" s="243"/>
      <c r="IQ51" s="2" t="s">
        <v>4</v>
      </c>
      <c r="IS51" s="27"/>
      <c r="IT51" s="27"/>
      <c r="IU51" s="27"/>
    </row>
    <row r="52" spans="40:255" ht="13.5" customHeight="1">
      <c r="AN52" s="2" t="s">
        <v>275</v>
      </c>
      <c r="IQ52" s="2" t="s">
        <v>177</v>
      </c>
      <c r="IS52" s="27"/>
      <c r="IT52" s="27"/>
      <c r="IU52" s="27"/>
    </row>
    <row r="53" spans="253:255" ht="13.5" customHeight="1">
      <c r="IS53" s="27"/>
      <c r="IT53" s="27"/>
      <c r="IU53" s="27"/>
    </row>
    <row r="54" spans="253:255" ht="13.5" customHeight="1">
      <c r="IS54" s="27"/>
      <c r="IT54" s="27"/>
      <c r="IU54" s="27"/>
    </row>
    <row r="55" spans="251:255" ht="13.5" customHeight="1">
      <c r="IQ55" s="2" t="s">
        <v>190</v>
      </c>
      <c r="IS55" s="27"/>
      <c r="IT55" s="27"/>
      <c r="IU55" s="27"/>
    </row>
    <row r="56" spans="251:255" ht="13.5" customHeight="1">
      <c r="IQ56" s="2" t="s">
        <v>191</v>
      </c>
      <c r="IS56" s="27"/>
      <c r="IT56" s="27"/>
      <c r="IU56" s="27"/>
    </row>
    <row r="57" spans="251:255" ht="13.5" customHeight="1">
      <c r="IQ57" s="2" t="s">
        <v>192</v>
      </c>
      <c r="IS57" s="27"/>
      <c r="IT57" s="27"/>
      <c r="IU57" s="27"/>
    </row>
    <row r="58" spans="251:255" ht="13.5" customHeight="1">
      <c r="IQ58" s="2" t="s">
        <v>167</v>
      </c>
      <c r="IS58" s="27"/>
      <c r="IT58" s="27"/>
      <c r="IU58" s="27"/>
    </row>
    <row r="59" spans="253:255" ht="13.5" customHeight="1">
      <c r="IS59" s="27"/>
      <c r="IT59" s="27"/>
      <c r="IU59" s="27"/>
    </row>
    <row r="60" spans="253:255" ht="13.5" customHeight="1">
      <c r="IS60" s="27"/>
      <c r="IT60" s="27"/>
      <c r="IU60" s="27"/>
    </row>
    <row r="61" spans="251:255" ht="13.5" customHeight="1">
      <c r="IQ61" s="6"/>
      <c r="IR61" s="6"/>
      <c r="IS61" s="30"/>
      <c r="IT61" s="29"/>
      <c r="IU61" s="29"/>
    </row>
    <row r="62" spans="251:255" ht="13.5" customHeight="1">
      <c r="IQ62" s="6" t="s">
        <v>173</v>
      </c>
      <c r="IR62" s="6" t="s">
        <v>193</v>
      </c>
      <c r="IS62" s="29"/>
      <c r="IT62" s="29"/>
      <c r="IU62" s="29"/>
    </row>
    <row r="63" spans="251:255" ht="13.5" customHeight="1">
      <c r="IQ63" s="6" t="s">
        <v>193</v>
      </c>
      <c r="IR63" s="6" t="s">
        <v>194</v>
      </c>
      <c r="IS63" s="29"/>
      <c r="IT63" s="29"/>
      <c r="IU63" s="29"/>
    </row>
    <row r="64" spans="251:255" ht="13.5" customHeight="1">
      <c r="IQ64" s="6" t="s">
        <v>194</v>
      </c>
      <c r="IR64" s="6" t="s">
        <v>195</v>
      </c>
      <c r="IS64" s="29"/>
      <c r="IT64" s="29"/>
      <c r="IU64" s="29"/>
    </row>
    <row r="65" spans="251:255" ht="13.5" customHeight="1">
      <c r="IQ65" s="6" t="s">
        <v>195</v>
      </c>
      <c r="IR65" s="6" t="s">
        <v>196</v>
      </c>
      <c r="IS65" s="29"/>
      <c r="IT65" s="29"/>
      <c r="IU65" s="29"/>
    </row>
    <row r="66" spans="251:255" ht="13.5" customHeight="1">
      <c r="IQ66" s="6" t="s">
        <v>196</v>
      </c>
      <c r="IR66" s="6" t="s">
        <v>197</v>
      </c>
      <c r="IS66" s="29"/>
      <c r="IT66" s="29"/>
      <c r="IU66" s="29"/>
    </row>
    <row r="67" spans="251:255" ht="13.5" customHeight="1">
      <c r="IQ67" s="6" t="s">
        <v>197</v>
      </c>
      <c r="IR67" s="6" t="s">
        <v>198</v>
      </c>
      <c r="IS67" s="29"/>
      <c r="IT67" s="29"/>
      <c r="IU67" s="29"/>
    </row>
    <row r="68" spans="251:255" ht="13.5" customHeight="1">
      <c r="IQ68" s="6" t="s">
        <v>198</v>
      </c>
      <c r="IR68" s="6" t="s">
        <v>276</v>
      </c>
      <c r="IS68" s="29"/>
      <c r="IT68" s="29"/>
      <c r="IU68" s="29"/>
    </row>
    <row r="69" ht="13.5" customHeight="1">
      <c r="IU69" s="29"/>
    </row>
    <row r="70" ht="13.5" customHeight="1">
      <c r="IU70" s="29"/>
    </row>
    <row r="71" ht="13.5" customHeight="1">
      <c r="IU71" s="29"/>
    </row>
    <row r="72" ht="13.5" customHeight="1">
      <c r="IU72" s="29"/>
    </row>
    <row r="73" ht="13.5" customHeight="1">
      <c r="IU73" s="29"/>
    </row>
    <row r="74" spans="251:255" ht="13.5" customHeight="1">
      <c r="IQ74" s="6"/>
      <c r="IR74" s="6"/>
      <c r="IS74" s="27"/>
      <c r="IT74" s="29"/>
      <c r="IU74" s="29"/>
    </row>
    <row r="75" spans="251:255" ht="13.5" customHeight="1">
      <c r="IQ75" s="60">
        <v>2005</v>
      </c>
      <c r="IR75" s="6"/>
      <c r="IS75" s="27"/>
      <c r="IT75" s="29"/>
      <c r="IU75" s="29"/>
    </row>
    <row r="76" spans="251:255" ht="13.5" customHeight="1">
      <c r="IQ76" s="60">
        <v>2006</v>
      </c>
      <c r="IR76" s="6"/>
      <c r="IS76" s="27"/>
      <c r="IT76" s="29"/>
      <c r="IU76" s="29"/>
    </row>
    <row r="77" spans="251:255" ht="13.5" customHeight="1">
      <c r="IQ77" s="60">
        <v>2007</v>
      </c>
      <c r="IR77" s="6"/>
      <c r="IS77" s="27"/>
      <c r="IT77" s="29"/>
      <c r="IU77" s="29"/>
    </row>
    <row r="78" spans="251:255" ht="13.5" customHeight="1">
      <c r="IQ78" s="60"/>
      <c r="IR78" s="6"/>
      <c r="IS78" s="27"/>
      <c r="IT78" s="29"/>
      <c r="IU78" s="29"/>
    </row>
    <row r="79" spans="251:255" ht="13.5" customHeight="1">
      <c r="IQ79" s="60"/>
      <c r="IR79" s="6"/>
      <c r="IS79" s="27"/>
      <c r="IT79" s="29"/>
      <c r="IU79" s="29"/>
    </row>
    <row r="80" spans="251:255" ht="13.5" customHeight="1">
      <c r="IQ80" s="60"/>
      <c r="IR80" s="6"/>
      <c r="IS80" s="27"/>
      <c r="IT80" s="29"/>
      <c r="IU80" s="29"/>
    </row>
    <row r="81" spans="251:255" ht="13.5" customHeight="1">
      <c r="IQ81" s="60"/>
      <c r="IR81" s="6"/>
      <c r="IS81" s="27"/>
      <c r="IT81" s="29"/>
      <c r="IU81" s="29"/>
    </row>
    <row r="82" spans="251:255" ht="13.5" customHeight="1">
      <c r="IQ82" s="60"/>
      <c r="IR82" s="6"/>
      <c r="IS82" s="27"/>
      <c r="IT82" s="29"/>
      <c r="IU82" s="29"/>
    </row>
    <row r="83" spans="252:255" ht="13.5" customHeight="1">
      <c r="IR83" s="6"/>
      <c r="IS83" s="27"/>
      <c r="IT83" s="29"/>
      <c r="IU83" s="29"/>
    </row>
    <row r="84" spans="252:255" ht="13.5" customHeight="1">
      <c r="IR84" s="6"/>
      <c r="IS84" s="27"/>
      <c r="IT84" s="29"/>
      <c r="IU84" s="29"/>
    </row>
    <row r="85" spans="252:255" ht="13.5" customHeight="1">
      <c r="IR85" s="6"/>
      <c r="IS85" s="27"/>
      <c r="IT85" s="29"/>
      <c r="IU85" s="29"/>
    </row>
    <row r="86" spans="252:255" ht="13.5" customHeight="1">
      <c r="IR86" s="6"/>
      <c r="IS86" s="27"/>
      <c r="IT86" s="29"/>
      <c r="IU86" s="29"/>
    </row>
    <row r="87" spans="252:255" ht="13.5" customHeight="1">
      <c r="IR87" s="6"/>
      <c r="IS87" s="27"/>
      <c r="IT87" s="29"/>
      <c r="IU87" s="29"/>
    </row>
    <row r="88" spans="227:255" ht="13.5" customHeight="1">
      <c r="HS88" s="8"/>
      <c r="IQ88" s="60" t="e">
        <f>VLOOKUP(M39,$IQ$89:$IR$124,2)</f>
        <v>#N/A</v>
      </c>
      <c r="IR88" s="60" t="e">
        <f>VLOOKUP(M26,$IQ$89:$IR$124,2)</f>
        <v>#N/A</v>
      </c>
      <c r="IS88" s="27"/>
      <c r="IT88" s="29"/>
      <c r="IU88" s="29"/>
    </row>
    <row r="89" spans="246:255" ht="13.5" customHeight="1">
      <c r="IL89" s="9"/>
      <c r="IM89" s="10"/>
      <c r="IN89" s="10">
        <v>1</v>
      </c>
      <c r="IQ89" s="61" t="s">
        <v>199</v>
      </c>
      <c r="IR89" s="10">
        <v>1</v>
      </c>
      <c r="IS89" s="27"/>
      <c r="IT89" s="29"/>
      <c r="IU89" s="29"/>
    </row>
    <row r="90" spans="246:255" ht="13.5" customHeight="1">
      <c r="IL90" s="9"/>
      <c r="IM90" s="10"/>
      <c r="IN90" s="10">
        <v>2</v>
      </c>
      <c r="IQ90" s="61" t="s">
        <v>200</v>
      </c>
      <c r="IR90" s="10">
        <v>2</v>
      </c>
      <c r="IS90" s="27"/>
      <c r="IT90" s="29"/>
      <c r="IU90" s="29"/>
    </row>
    <row r="91" spans="246:255" ht="13.5" customHeight="1">
      <c r="IL91" s="9"/>
      <c r="IM91" s="10"/>
      <c r="IN91" s="10">
        <v>3</v>
      </c>
      <c r="IQ91" s="61" t="s">
        <v>201</v>
      </c>
      <c r="IR91" s="10">
        <v>3</v>
      </c>
      <c r="IS91" s="27"/>
      <c r="IT91" s="29"/>
      <c r="IU91" s="29"/>
    </row>
    <row r="92" spans="246:255" ht="13.5" customHeight="1">
      <c r="IL92" s="9"/>
      <c r="IM92" s="10"/>
      <c r="IN92" s="10">
        <v>4</v>
      </c>
      <c r="IQ92" s="61" t="s">
        <v>202</v>
      </c>
      <c r="IR92" s="10">
        <v>4</v>
      </c>
      <c r="IS92" s="27"/>
      <c r="IT92" s="29"/>
      <c r="IU92" s="29"/>
    </row>
    <row r="93" spans="246:255" ht="13.5" customHeight="1">
      <c r="IL93" s="9"/>
      <c r="IM93" s="10"/>
      <c r="IN93" s="10">
        <v>5</v>
      </c>
      <c r="IQ93" s="61" t="s">
        <v>203</v>
      </c>
      <c r="IR93" s="10">
        <v>5</v>
      </c>
      <c r="IS93" s="27"/>
      <c r="IT93" s="29"/>
      <c r="IU93" s="29"/>
    </row>
    <row r="94" spans="246:255" ht="13.5" customHeight="1">
      <c r="IL94" s="9"/>
      <c r="IM94" s="10"/>
      <c r="IN94" s="10">
        <v>6</v>
      </c>
      <c r="IQ94" s="61" t="s">
        <v>204</v>
      </c>
      <c r="IR94" s="10">
        <v>6</v>
      </c>
      <c r="IS94" s="27"/>
      <c r="IT94" s="29"/>
      <c r="IU94" s="29"/>
    </row>
    <row r="95" spans="246:255" ht="13.5" customHeight="1">
      <c r="IL95" s="9"/>
      <c r="IM95" s="10"/>
      <c r="IN95" s="10">
        <v>33</v>
      </c>
      <c r="IQ95" s="61" t="s">
        <v>232</v>
      </c>
      <c r="IR95" s="10">
        <v>33</v>
      </c>
      <c r="IS95" s="27"/>
      <c r="IT95" s="29"/>
      <c r="IU95" s="29"/>
    </row>
    <row r="96" spans="246:255" ht="13.5" customHeight="1">
      <c r="IL96" s="9"/>
      <c r="IM96" s="10"/>
      <c r="IN96" s="10">
        <v>7</v>
      </c>
      <c r="IQ96" s="61" t="s">
        <v>205</v>
      </c>
      <c r="IR96" s="10">
        <v>7</v>
      </c>
      <c r="IS96" s="27"/>
      <c r="IT96" s="29"/>
      <c r="IU96" s="29"/>
    </row>
    <row r="97" spans="246:255" ht="13.5" customHeight="1">
      <c r="IL97" s="9"/>
      <c r="IM97" s="10"/>
      <c r="IN97" s="10">
        <v>8</v>
      </c>
      <c r="IQ97" s="61" t="s">
        <v>206</v>
      </c>
      <c r="IR97" s="10">
        <v>8</v>
      </c>
      <c r="IS97" s="27"/>
      <c r="IT97" s="29"/>
      <c r="IU97" s="29"/>
    </row>
    <row r="98" spans="246:255" ht="13.5" customHeight="1">
      <c r="IL98" s="9"/>
      <c r="IM98" s="10"/>
      <c r="IN98" s="10">
        <v>9</v>
      </c>
      <c r="IQ98" s="61" t="s">
        <v>207</v>
      </c>
      <c r="IR98" s="10">
        <v>9</v>
      </c>
      <c r="IS98" s="27"/>
      <c r="IT98" s="29"/>
      <c r="IU98" s="29"/>
    </row>
    <row r="99" spans="246:255" ht="13.5" customHeight="1">
      <c r="IL99" s="9"/>
      <c r="IM99" s="10"/>
      <c r="IN99" s="10">
        <v>10</v>
      </c>
      <c r="IQ99" s="61" t="s">
        <v>209</v>
      </c>
      <c r="IR99" s="10">
        <v>10</v>
      </c>
      <c r="IS99" s="27"/>
      <c r="IT99" s="29"/>
      <c r="IU99" s="29"/>
    </row>
    <row r="100" spans="246:255" ht="13.5" customHeight="1">
      <c r="IL100" s="9"/>
      <c r="IM100" s="10"/>
      <c r="IN100" s="10">
        <v>11</v>
      </c>
      <c r="IQ100" s="61" t="s">
        <v>210</v>
      </c>
      <c r="IR100" s="10">
        <v>11</v>
      </c>
      <c r="IS100" s="27"/>
      <c r="IT100" s="29"/>
      <c r="IU100" s="29"/>
    </row>
    <row r="101" spans="246:255" ht="13.5" customHeight="1">
      <c r="IL101" s="9"/>
      <c r="IM101" s="10"/>
      <c r="IN101" s="10">
        <v>12</v>
      </c>
      <c r="IQ101" s="61" t="s">
        <v>211</v>
      </c>
      <c r="IR101" s="10">
        <v>12</v>
      </c>
      <c r="IS101" s="27"/>
      <c r="IT101" s="29"/>
      <c r="IU101" s="29"/>
    </row>
    <row r="102" spans="246:255" ht="13.5" customHeight="1">
      <c r="IL102" s="9"/>
      <c r="IM102" s="10"/>
      <c r="IN102" s="10">
        <v>13</v>
      </c>
      <c r="IQ102" s="61" t="s">
        <v>212</v>
      </c>
      <c r="IR102" s="10">
        <v>13</v>
      </c>
      <c r="IS102" s="27"/>
      <c r="IT102" s="29"/>
      <c r="IU102" s="29"/>
    </row>
    <row r="103" spans="246:255" ht="13.5" customHeight="1">
      <c r="IL103" s="9"/>
      <c r="IM103" s="10"/>
      <c r="IN103" s="10">
        <v>14</v>
      </c>
      <c r="IQ103" s="61" t="s">
        <v>213</v>
      </c>
      <c r="IR103" s="10">
        <v>14</v>
      </c>
      <c r="IS103" s="27"/>
      <c r="IT103" s="29"/>
      <c r="IU103" s="29"/>
    </row>
    <row r="104" spans="246:255" ht="13.5" customHeight="1">
      <c r="IL104" s="9"/>
      <c r="IM104" s="10"/>
      <c r="IN104" s="10">
        <v>35</v>
      </c>
      <c r="IQ104" s="61" t="s">
        <v>234</v>
      </c>
      <c r="IR104" s="10">
        <v>35</v>
      </c>
      <c r="IS104" s="27"/>
      <c r="IT104" s="29"/>
      <c r="IU104" s="29"/>
    </row>
    <row r="105" spans="246:255" ht="13.5" customHeight="1">
      <c r="IL105" s="9"/>
      <c r="IM105" s="10"/>
      <c r="IN105" s="10">
        <v>15</v>
      </c>
      <c r="IQ105" s="61" t="s">
        <v>214</v>
      </c>
      <c r="IR105" s="10">
        <v>15</v>
      </c>
      <c r="IS105" s="27"/>
      <c r="IT105" s="29"/>
      <c r="IU105" s="29"/>
    </row>
    <row r="106" spans="246:255" ht="13.5" customHeight="1">
      <c r="IL106" s="9"/>
      <c r="IM106" s="10"/>
      <c r="IN106" s="10">
        <v>16</v>
      </c>
      <c r="IQ106" s="61" t="s">
        <v>215</v>
      </c>
      <c r="IR106" s="10">
        <v>16</v>
      </c>
      <c r="IS106" s="27"/>
      <c r="IT106" s="29"/>
      <c r="IU106" s="29"/>
    </row>
    <row r="107" spans="246:255" ht="13.5" customHeight="1">
      <c r="IL107" s="9"/>
      <c r="IM107" s="10"/>
      <c r="IN107" s="10">
        <v>17</v>
      </c>
      <c r="IQ107" s="61" t="s">
        <v>216</v>
      </c>
      <c r="IR107" s="10">
        <v>17</v>
      </c>
      <c r="IS107" s="27"/>
      <c r="IT107" s="29"/>
      <c r="IU107" s="29"/>
    </row>
    <row r="108" spans="246:255" ht="13.5" customHeight="1">
      <c r="IL108" s="9"/>
      <c r="IM108" s="10"/>
      <c r="IN108" s="10">
        <v>18</v>
      </c>
      <c r="IQ108" s="61" t="s">
        <v>217</v>
      </c>
      <c r="IR108" s="10">
        <v>18</v>
      </c>
      <c r="IS108" s="27"/>
      <c r="IT108" s="29"/>
      <c r="IU108" s="29"/>
    </row>
    <row r="109" spans="246:255" ht="13.5" customHeight="1">
      <c r="IL109" s="9"/>
      <c r="IM109" s="10"/>
      <c r="IN109" s="10">
        <v>19</v>
      </c>
      <c r="IQ109" s="61" t="s">
        <v>218</v>
      </c>
      <c r="IR109" s="10">
        <v>19</v>
      </c>
      <c r="IS109" s="27"/>
      <c r="IT109" s="29"/>
      <c r="IU109" s="29"/>
    </row>
    <row r="110" spans="246:255" ht="13.5" customHeight="1">
      <c r="IL110" s="9"/>
      <c r="IM110" s="10"/>
      <c r="IN110" s="10">
        <v>20</v>
      </c>
      <c r="IQ110" s="61" t="s">
        <v>219</v>
      </c>
      <c r="IR110" s="10">
        <v>20</v>
      </c>
      <c r="IS110" s="27"/>
      <c r="IT110" s="29"/>
      <c r="IU110" s="29"/>
    </row>
    <row r="111" spans="246:255" ht="13.5" customHeight="1">
      <c r="IL111" s="9"/>
      <c r="IM111" s="10"/>
      <c r="IN111" s="10">
        <v>21</v>
      </c>
      <c r="IQ111" s="61" t="s">
        <v>220</v>
      </c>
      <c r="IR111" s="10">
        <v>21</v>
      </c>
      <c r="IS111" s="27"/>
      <c r="IT111" s="29"/>
      <c r="IU111" s="29"/>
    </row>
    <row r="112" spans="246:255" ht="13.5" customHeight="1">
      <c r="IL112" s="9"/>
      <c r="IM112" s="10"/>
      <c r="IN112" s="10">
        <v>22</v>
      </c>
      <c r="IQ112" s="61" t="s">
        <v>221</v>
      </c>
      <c r="IR112" s="10">
        <v>22</v>
      </c>
      <c r="IS112" s="27"/>
      <c r="IT112" s="29"/>
      <c r="IU112" s="29"/>
    </row>
    <row r="113" spans="246:255" ht="13.5" customHeight="1">
      <c r="IL113" s="9"/>
      <c r="IM113" s="10"/>
      <c r="IN113" s="10">
        <v>23</v>
      </c>
      <c r="IQ113" s="61" t="s">
        <v>222</v>
      </c>
      <c r="IR113" s="10">
        <v>23</v>
      </c>
      <c r="IS113" s="27"/>
      <c r="IT113" s="29"/>
      <c r="IU113" s="29"/>
    </row>
    <row r="114" spans="246:255" ht="13.5" customHeight="1">
      <c r="IL114" s="9"/>
      <c r="IM114" s="10"/>
      <c r="IN114" s="10">
        <v>24</v>
      </c>
      <c r="IQ114" s="61" t="s">
        <v>223</v>
      </c>
      <c r="IR114" s="10">
        <v>24</v>
      </c>
      <c r="IS114" s="27"/>
      <c r="IT114" s="29"/>
      <c r="IU114" s="29"/>
    </row>
    <row r="115" spans="246:255" ht="13.5" customHeight="1">
      <c r="IL115" s="9"/>
      <c r="IM115" s="10"/>
      <c r="IN115" s="5">
        <v>99</v>
      </c>
      <c r="IQ115" s="2" t="s">
        <v>842</v>
      </c>
      <c r="IR115" s="5">
        <v>99</v>
      </c>
      <c r="IS115" s="27"/>
      <c r="IT115" s="29"/>
      <c r="IU115" s="29"/>
    </row>
    <row r="116" spans="246:255" ht="13.5" customHeight="1">
      <c r="IL116" s="9"/>
      <c r="IM116" s="10"/>
      <c r="IN116" s="10">
        <v>25</v>
      </c>
      <c r="IQ116" s="61" t="s">
        <v>224</v>
      </c>
      <c r="IR116" s="10">
        <v>25</v>
      </c>
      <c r="IS116" s="27"/>
      <c r="IT116" s="29"/>
      <c r="IU116" s="29"/>
    </row>
    <row r="117" spans="246:255" ht="13.5" customHeight="1">
      <c r="IL117" s="9"/>
      <c r="IM117" s="10"/>
      <c r="IN117" s="10">
        <v>26</v>
      </c>
      <c r="IQ117" s="61" t="s">
        <v>225</v>
      </c>
      <c r="IR117" s="10">
        <v>26</v>
      </c>
      <c r="IS117" s="27"/>
      <c r="IT117" s="29"/>
      <c r="IU117" s="29"/>
    </row>
    <row r="118" spans="246:255" ht="13.5" customHeight="1">
      <c r="IL118" s="9"/>
      <c r="IM118" s="10"/>
      <c r="IN118" s="10">
        <v>27</v>
      </c>
      <c r="IQ118" s="61" t="s">
        <v>226</v>
      </c>
      <c r="IR118" s="10">
        <v>27</v>
      </c>
      <c r="IS118" s="27"/>
      <c r="IT118" s="29"/>
      <c r="IU118" s="29"/>
    </row>
    <row r="119" spans="246:255" ht="13.5" customHeight="1">
      <c r="IL119" s="9"/>
      <c r="IM119" s="10"/>
      <c r="IN119" s="10">
        <v>28</v>
      </c>
      <c r="IQ119" s="61" t="s">
        <v>227</v>
      </c>
      <c r="IR119" s="10">
        <v>28</v>
      </c>
      <c r="IS119" s="27"/>
      <c r="IT119" s="29"/>
      <c r="IU119" s="29"/>
    </row>
    <row r="120" spans="246:255" ht="13.5" customHeight="1">
      <c r="IL120" s="9"/>
      <c r="IM120" s="10"/>
      <c r="IN120" s="10">
        <v>29</v>
      </c>
      <c r="IQ120" s="61" t="s">
        <v>228</v>
      </c>
      <c r="IR120" s="10">
        <v>29</v>
      </c>
      <c r="IS120" s="27"/>
      <c r="IT120" s="29"/>
      <c r="IU120" s="29"/>
    </row>
    <row r="121" spans="246:255" ht="13.5" customHeight="1">
      <c r="IL121" s="9"/>
      <c r="IM121" s="10"/>
      <c r="IN121" s="10">
        <v>30</v>
      </c>
      <c r="IQ121" s="61" t="s">
        <v>229</v>
      </c>
      <c r="IR121" s="10">
        <v>30</v>
      </c>
      <c r="IS121" s="27"/>
      <c r="IT121" s="29"/>
      <c r="IU121" s="29"/>
    </row>
    <row r="122" spans="246:255" ht="13.5" customHeight="1">
      <c r="IL122" s="9"/>
      <c r="IM122" s="10"/>
      <c r="IN122" s="10">
        <v>31</v>
      </c>
      <c r="IQ122" s="61" t="s">
        <v>230</v>
      </c>
      <c r="IR122" s="10">
        <v>31</v>
      </c>
      <c r="IS122" s="27"/>
      <c r="IT122" s="29"/>
      <c r="IU122" s="29"/>
    </row>
    <row r="123" spans="246:255" ht="13.5" customHeight="1">
      <c r="IL123" s="9"/>
      <c r="IM123" s="10"/>
      <c r="IN123" s="10">
        <v>34</v>
      </c>
      <c r="IQ123" s="61" t="s">
        <v>233</v>
      </c>
      <c r="IR123" s="10">
        <v>34</v>
      </c>
      <c r="IS123" s="27"/>
      <c r="IT123" s="29"/>
      <c r="IU123" s="29"/>
    </row>
    <row r="124" spans="246:255" ht="13.5" customHeight="1">
      <c r="IL124" s="9"/>
      <c r="IM124" s="10"/>
      <c r="IN124" s="10">
        <v>32</v>
      </c>
      <c r="IQ124" s="61" t="s">
        <v>231</v>
      </c>
      <c r="IR124" s="10">
        <v>32</v>
      </c>
      <c r="IS124" s="27"/>
      <c r="IT124" s="29"/>
      <c r="IU124" s="29"/>
    </row>
    <row r="125" spans="251:255" ht="13.5" customHeight="1">
      <c r="IQ125" s="6"/>
      <c r="IR125" s="6"/>
      <c r="IS125" s="27"/>
      <c r="IT125" s="29"/>
      <c r="IU125" s="29"/>
    </row>
    <row r="126" spans="251:255" ht="13.5" customHeight="1">
      <c r="IQ126" s="6"/>
      <c r="IR126" s="6"/>
      <c r="IS126" s="27"/>
      <c r="IT126" s="29"/>
      <c r="IU126" s="29"/>
    </row>
    <row r="127" spans="251:255" ht="13.5" customHeight="1">
      <c r="IQ127" s="6"/>
      <c r="IR127" s="6"/>
      <c r="IS127" s="27"/>
      <c r="IT127" s="29"/>
      <c r="IU127" s="29"/>
    </row>
    <row r="128" spans="251:255" ht="13.5" customHeight="1">
      <c r="IQ128" s="6"/>
      <c r="IR128" s="6"/>
      <c r="IS128" s="27"/>
      <c r="IT128" s="29"/>
      <c r="IU128" s="29"/>
    </row>
    <row r="129" spans="251:255" ht="13.5" customHeight="1">
      <c r="IQ129" s="6"/>
      <c r="IR129" s="6"/>
      <c r="IS129" s="27"/>
      <c r="IT129" s="29"/>
      <c r="IU129" s="29"/>
    </row>
    <row r="130" spans="251:255" ht="13.5" customHeight="1">
      <c r="IQ130" s="6"/>
      <c r="IR130" s="6"/>
      <c r="IS130" s="27"/>
      <c r="IT130" s="29"/>
      <c r="IU130" s="29"/>
    </row>
    <row r="131" spans="251:255" ht="13.5" customHeight="1">
      <c r="IQ131" s="6"/>
      <c r="IR131" s="6"/>
      <c r="IS131" s="27"/>
      <c r="IT131" s="29"/>
      <c r="IU131" s="29"/>
    </row>
    <row r="132" spans="251:255" ht="13.5" customHeight="1">
      <c r="IQ132" s="6"/>
      <c r="IR132" s="6"/>
      <c r="IS132" s="27"/>
      <c r="IT132" s="29"/>
      <c r="IU132" s="29"/>
    </row>
    <row r="133" spans="251:255" ht="13.5" customHeight="1">
      <c r="IQ133" s="6"/>
      <c r="IR133" s="6"/>
      <c r="IS133" s="27"/>
      <c r="IT133" s="29"/>
      <c r="IU133" s="29"/>
    </row>
    <row r="134" spans="251:255" ht="13.5" customHeight="1">
      <c r="IQ134" s="6"/>
      <c r="IR134" s="6"/>
      <c r="IS134" s="27"/>
      <c r="IT134" s="29"/>
      <c r="IU134" s="29"/>
    </row>
    <row r="135" spans="251:255" ht="13.5" customHeight="1">
      <c r="IQ135" s="6"/>
      <c r="IR135" s="6"/>
      <c r="IS135" s="27"/>
      <c r="IT135" s="29"/>
      <c r="IU135" s="29"/>
    </row>
    <row r="136" spans="251:255" ht="13.5" customHeight="1">
      <c r="IQ136" s="6"/>
      <c r="IR136" s="6"/>
      <c r="IS136" s="27"/>
      <c r="IT136" s="29"/>
      <c r="IU136" s="29"/>
    </row>
    <row r="137" spans="251:255" ht="13.5" customHeight="1">
      <c r="IQ137" s="6"/>
      <c r="IR137" s="6"/>
      <c r="IS137" s="27"/>
      <c r="IT137" s="29"/>
      <c r="IU137" s="29"/>
    </row>
    <row r="138" spans="251:255" ht="13.5" customHeight="1">
      <c r="IQ138" s="6"/>
      <c r="IR138" s="6"/>
      <c r="IS138" s="27"/>
      <c r="IT138" s="29"/>
      <c r="IU138" s="29"/>
    </row>
    <row r="139" spans="251:255" ht="13.5" customHeight="1">
      <c r="IQ139" s="6"/>
      <c r="IR139" s="6"/>
      <c r="IS139" s="27"/>
      <c r="IT139" s="29"/>
      <c r="IU139" s="29"/>
    </row>
    <row r="140" spans="251:255" ht="13.5" customHeight="1">
      <c r="IQ140" s="6"/>
      <c r="IR140" s="6"/>
      <c r="IS140" s="27"/>
      <c r="IT140" s="29"/>
      <c r="IU140" s="29"/>
    </row>
    <row r="141" spans="251:255" ht="13.5" customHeight="1">
      <c r="IQ141" s="6"/>
      <c r="IR141" s="6"/>
      <c r="IS141" s="27"/>
      <c r="IT141" s="29"/>
      <c r="IU141" s="29"/>
    </row>
    <row r="142" spans="251:255" ht="13.5" customHeight="1">
      <c r="IQ142" s="6"/>
      <c r="IR142" s="6"/>
      <c r="IS142" s="27"/>
      <c r="IT142" s="29"/>
      <c r="IU142" s="29"/>
    </row>
    <row r="143" spans="251:255" ht="13.5" customHeight="1">
      <c r="IQ143" s="6"/>
      <c r="IR143" s="6"/>
      <c r="IS143" s="27"/>
      <c r="IT143" s="29"/>
      <c r="IU143" s="29"/>
    </row>
    <row r="144" spans="251:255" ht="13.5" customHeight="1">
      <c r="IQ144" s="6"/>
      <c r="IR144" s="6"/>
      <c r="IS144" s="27"/>
      <c r="IT144" s="29"/>
      <c r="IU144" s="29"/>
    </row>
    <row r="145" spans="251:255" ht="13.5" customHeight="1">
      <c r="IQ145" s="6"/>
      <c r="IR145" s="6"/>
      <c r="IS145" s="27"/>
      <c r="IT145" s="29"/>
      <c r="IU145" s="29"/>
    </row>
    <row r="146" spans="251:255" ht="13.5" customHeight="1">
      <c r="IQ146" s="6"/>
      <c r="IR146" s="6"/>
      <c r="IS146" s="27"/>
      <c r="IT146" s="29"/>
      <c r="IU146" s="29"/>
    </row>
    <row r="147" spans="251:255" ht="13.5" customHeight="1">
      <c r="IQ147" s="6"/>
      <c r="IR147" s="6"/>
      <c r="IS147" s="27"/>
      <c r="IT147" s="29"/>
      <c r="IU147" s="29"/>
    </row>
    <row r="148" spans="251:255" ht="13.5" customHeight="1">
      <c r="IQ148" s="6"/>
      <c r="IR148" s="6"/>
      <c r="IS148" s="27"/>
      <c r="IT148" s="29"/>
      <c r="IU148" s="29"/>
    </row>
    <row r="149" spans="251:255" ht="13.5" customHeight="1">
      <c r="IQ149" s="6"/>
      <c r="IR149" s="6"/>
      <c r="IS149" s="27"/>
      <c r="IT149" s="29"/>
      <c r="IU149" s="29"/>
    </row>
    <row r="150" spans="251:255" ht="13.5" customHeight="1">
      <c r="IQ150" s="6"/>
      <c r="IR150" s="6"/>
      <c r="IS150" s="27"/>
      <c r="IT150" s="29"/>
      <c r="IU150" s="29"/>
    </row>
    <row r="151" spans="251:255" ht="13.5" customHeight="1">
      <c r="IQ151" s="6"/>
      <c r="IR151" s="6"/>
      <c r="IS151" s="27"/>
      <c r="IT151" s="29"/>
      <c r="IU151" s="29"/>
    </row>
    <row r="152" spans="251:255" ht="13.5" customHeight="1">
      <c r="IQ152" s="6"/>
      <c r="IR152" s="6"/>
      <c r="IS152" s="27"/>
      <c r="IT152" s="29"/>
      <c r="IU152" s="29"/>
    </row>
    <row r="153" spans="251:255" ht="13.5" customHeight="1">
      <c r="IQ153" s="6"/>
      <c r="IR153" s="6"/>
      <c r="IS153" s="27"/>
      <c r="IT153" s="29"/>
      <c r="IU153" s="29"/>
    </row>
    <row r="154" spans="251:255" ht="13.5" customHeight="1">
      <c r="IQ154" s="6"/>
      <c r="IR154" s="6"/>
      <c r="IS154" s="27"/>
      <c r="IT154" s="29"/>
      <c r="IU154" s="29"/>
    </row>
    <row r="155" spans="251:255" ht="13.5" customHeight="1">
      <c r="IQ155" s="6"/>
      <c r="IR155" s="6"/>
      <c r="IS155" s="27"/>
      <c r="IT155" s="29"/>
      <c r="IU155" s="29"/>
    </row>
    <row r="156" spans="251:255" ht="13.5" customHeight="1">
      <c r="IQ156" s="6"/>
      <c r="IR156" s="6"/>
      <c r="IS156" s="27"/>
      <c r="IT156" s="29"/>
      <c r="IU156" s="29"/>
    </row>
    <row r="157" spans="251:255" ht="13.5" customHeight="1">
      <c r="IQ157" s="6"/>
      <c r="IR157" s="6"/>
      <c r="IS157" s="27"/>
      <c r="IT157" s="29"/>
      <c r="IU157" s="29"/>
    </row>
    <row r="158" spans="251:255" ht="13.5" customHeight="1">
      <c r="IQ158" s="6"/>
      <c r="IR158" s="6"/>
      <c r="IS158" s="27"/>
      <c r="IT158" s="29"/>
      <c r="IU158" s="29"/>
    </row>
    <row r="159" spans="251:255" ht="13.5" customHeight="1">
      <c r="IQ159" s="6"/>
      <c r="IR159" s="6"/>
      <c r="IS159" s="27"/>
      <c r="IT159" s="29"/>
      <c r="IU159" s="29"/>
    </row>
    <row r="160" spans="251:255" ht="13.5" customHeight="1">
      <c r="IQ160" s="6"/>
      <c r="IR160" s="6"/>
      <c r="IS160" s="27"/>
      <c r="IT160" s="29"/>
      <c r="IU160" s="29"/>
    </row>
    <row r="161" spans="251:255" ht="13.5" customHeight="1">
      <c r="IQ161" s="6"/>
      <c r="IR161" s="6"/>
      <c r="IS161" s="27"/>
      <c r="IT161" s="29"/>
      <c r="IU161" s="29"/>
    </row>
    <row r="162" spans="251:255" ht="13.5" customHeight="1">
      <c r="IQ162" s="6"/>
      <c r="IR162" s="6"/>
      <c r="IS162" s="27"/>
      <c r="IT162" s="29"/>
      <c r="IU162" s="29"/>
    </row>
    <row r="163" spans="251:255" ht="13.5" customHeight="1">
      <c r="IQ163" s="6"/>
      <c r="IR163" s="6"/>
      <c r="IS163" s="27"/>
      <c r="IT163" s="29"/>
      <c r="IU163" s="29"/>
    </row>
    <row r="164" spans="251:255" ht="13.5" customHeight="1">
      <c r="IQ164" s="6"/>
      <c r="IR164" s="6"/>
      <c r="IS164" s="27"/>
      <c r="IT164" s="29"/>
      <c r="IU164" s="29"/>
    </row>
    <row r="165" spans="251:255" ht="13.5" customHeight="1">
      <c r="IQ165" s="6"/>
      <c r="IR165" s="6"/>
      <c r="IS165" s="27"/>
      <c r="IT165" s="29"/>
      <c r="IU165" s="29"/>
    </row>
    <row r="166" spans="251:255" ht="13.5" customHeight="1">
      <c r="IQ166" s="6"/>
      <c r="IR166" s="6"/>
      <c r="IS166" s="27"/>
      <c r="IT166" s="29"/>
      <c r="IU166" s="29"/>
    </row>
    <row r="167" spans="251:255" ht="13.5" customHeight="1">
      <c r="IQ167" s="6"/>
      <c r="IR167" s="6"/>
      <c r="IS167" s="27"/>
      <c r="IT167" s="29"/>
      <c r="IU167" s="29"/>
    </row>
    <row r="168" spans="251:255" ht="13.5" customHeight="1">
      <c r="IQ168" s="6"/>
      <c r="IR168" s="6"/>
      <c r="IS168" s="27"/>
      <c r="IT168" s="29"/>
      <c r="IU168" s="29"/>
    </row>
    <row r="169" spans="251:255" ht="13.5" customHeight="1">
      <c r="IQ169" s="6"/>
      <c r="IR169" s="6"/>
      <c r="IS169" s="27"/>
      <c r="IT169" s="29"/>
      <c r="IU169" s="29"/>
    </row>
    <row r="170" spans="251:255" ht="13.5" customHeight="1">
      <c r="IQ170" s="6"/>
      <c r="IR170" s="6"/>
      <c r="IS170" s="27"/>
      <c r="IT170" s="29"/>
      <c r="IU170" s="29"/>
    </row>
    <row r="171" spans="251:255" ht="13.5" customHeight="1">
      <c r="IQ171" s="6"/>
      <c r="IR171" s="6"/>
      <c r="IS171" s="27"/>
      <c r="IT171" s="29"/>
      <c r="IU171" s="29"/>
    </row>
    <row r="172" spans="251:255" ht="13.5" customHeight="1">
      <c r="IQ172" s="6"/>
      <c r="IR172" s="6"/>
      <c r="IS172" s="27"/>
      <c r="IT172" s="29"/>
      <c r="IU172" s="29"/>
    </row>
    <row r="173" spans="251:255" ht="13.5" customHeight="1">
      <c r="IQ173" s="6"/>
      <c r="IR173" s="6"/>
      <c r="IS173" s="27"/>
      <c r="IT173" s="29"/>
      <c r="IU173" s="29"/>
    </row>
    <row r="174" spans="251:255" ht="13.5" customHeight="1">
      <c r="IQ174" s="6"/>
      <c r="IR174" s="6"/>
      <c r="IS174" s="27"/>
      <c r="IT174" s="29"/>
      <c r="IU174" s="29"/>
    </row>
    <row r="175" spans="251:255" ht="13.5" customHeight="1">
      <c r="IQ175" s="6"/>
      <c r="IR175" s="6"/>
      <c r="IS175" s="27"/>
      <c r="IT175" s="29"/>
      <c r="IU175" s="29"/>
    </row>
    <row r="176" spans="251:255" ht="13.5" customHeight="1">
      <c r="IQ176" s="6"/>
      <c r="IR176" s="6"/>
      <c r="IS176" s="27"/>
      <c r="IT176" s="29"/>
      <c r="IU176" s="29"/>
    </row>
    <row r="177" spans="251:255" ht="13.5" customHeight="1">
      <c r="IQ177" s="6"/>
      <c r="IR177" s="6"/>
      <c r="IS177" s="27"/>
      <c r="IT177" s="29"/>
      <c r="IU177" s="29"/>
    </row>
    <row r="178" spans="251:255" ht="13.5" customHeight="1">
      <c r="IQ178" s="6"/>
      <c r="IR178" s="6"/>
      <c r="IS178" s="27"/>
      <c r="IT178" s="29"/>
      <c r="IU178" s="29"/>
    </row>
    <row r="179" spans="251:255" ht="13.5" customHeight="1">
      <c r="IQ179" s="6"/>
      <c r="IR179" s="6"/>
      <c r="IS179" s="27"/>
      <c r="IT179" s="29"/>
      <c r="IU179" s="29"/>
    </row>
    <row r="180" spans="251:255" ht="13.5" customHeight="1">
      <c r="IQ180" s="6"/>
      <c r="IR180" s="6"/>
      <c r="IS180" s="27"/>
      <c r="IT180" s="29"/>
      <c r="IU180" s="29"/>
    </row>
    <row r="181" spans="251:255" ht="13.5" customHeight="1">
      <c r="IQ181" s="6"/>
      <c r="IR181" s="6"/>
      <c r="IS181" s="27"/>
      <c r="IT181" s="29"/>
      <c r="IU181" s="29"/>
    </row>
    <row r="182" spans="251:255" ht="13.5" customHeight="1">
      <c r="IQ182" s="6"/>
      <c r="IR182" s="6"/>
      <c r="IS182" s="27"/>
      <c r="IT182" s="29"/>
      <c r="IU182" s="29"/>
    </row>
    <row r="183" spans="251:255" ht="13.5" customHeight="1">
      <c r="IQ183" s="6"/>
      <c r="IR183" s="6"/>
      <c r="IS183" s="27"/>
      <c r="IT183" s="29"/>
      <c r="IU183" s="29"/>
    </row>
    <row r="184" spans="251:255" ht="13.5" customHeight="1">
      <c r="IQ184" s="6"/>
      <c r="IR184" s="6"/>
      <c r="IS184" s="27"/>
      <c r="IT184" s="29"/>
      <c r="IU184" s="29"/>
    </row>
    <row r="185" spans="251:255" ht="13.5" customHeight="1">
      <c r="IQ185" s="6"/>
      <c r="IR185" s="6"/>
      <c r="IS185" s="27"/>
      <c r="IT185" s="29"/>
      <c r="IU185" s="29"/>
    </row>
    <row r="186" spans="251:255" ht="13.5" customHeight="1">
      <c r="IQ186" s="6"/>
      <c r="IR186" s="6"/>
      <c r="IS186" s="27"/>
      <c r="IT186" s="29"/>
      <c r="IU186" s="29"/>
    </row>
    <row r="187" spans="251:255" ht="13.5" customHeight="1">
      <c r="IQ187" s="6"/>
      <c r="IR187" s="6"/>
      <c r="IS187" s="27"/>
      <c r="IT187" s="29"/>
      <c r="IU187" s="29"/>
    </row>
    <row r="188" spans="251:255" ht="13.5" customHeight="1">
      <c r="IQ188" s="6"/>
      <c r="IR188" s="6"/>
      <c r="IS188" s="27"/>
      <c r="IT188" s="29"/>
      <c r="IU188" s="29"/>
    </row>
    <row r="189" spans="251:255" ht="13.5" customHeight="1">
      <c r="IQ189" s="6"/>
      <c r="IR189" s="6"/>
      <c r="IS189" s="27"/>
      <c r="IT189" s="29"/>
      <c r="IU189" s="29"/>
    </row>
    <row r="190" spans="251:255" ht="13.5" customHeight="1">
      <c r="IQ190" s="6"/>
      <c r="IR190" s="6"/>
      <c r="IS190" s="27"/>
      <c r="IT190" s="29"/>
      <c r="IU190" s="29"/>
    </row>
    <row r="191" spans="251:255" ht="13.5" customHeight="1">
      <c r="IQ191" s="6"/>
      <c r="IR191" s="6"/>
      <c r="IS191" s="27"/>
      <c r="IT191" s="29"/>
      <c r="IU191" s="29"/>
    </row>
    <row r="192" spans="251:255" ht="13.5" customHeight="1">
      <c r="IQ192" s="6"/>
      <c r="IR192" s="6"/>
      <c r="IS192" s="27"/>
      <c r="IT192" s="29"/>
      <c r="IU192" s="29"/>
    </row>
    <row r="193" spans="251:255" ht="13.5" customHeight="1">
      <c r="IQ193" s="6"/>
      <c r="IR193" s="6"/>
      <c r="IS193" s="27"/>
      <c r="IT193" s="29"/>
      <c r="IU193" s="29"/>
    </row>
    <row r="194" spans="251:255" ht="13.5" customHeight="1">
      <c r="IQ194" s="6"/>
      <c r="IR194" s="6"/>
      <c r="IS194" s="27"/>
      <c r="IT194" s="29"/>
      <c r="IU194" s="29"/>
    </row>
    <row r="195" spans="251:255" ht="13.5" customHeight="1">
      <c r="IQ195" s="6"/>
      <c r="IR195" s="6"/>
      <c r="IS195" s="27"/>
      <c r="IT195" s="29"/>
      <c r="IU195" s="29"/>
    </row>
    <row r="196" spans="251:255" ht="13.5" customHeight="1">
      <c r="IQ196" s="6"/>
      <c r="IR196" s="6"/>
      <c r="IS196" s="27"/>
      <c r="IT196" s="29"/>
      <c r="IU196" s="29"/>
    </row>
    <row r="197" spans="251:255" ht="13.5" customHeight="1">
      <c r="IQ197" s="6"/>
      <c r="IR197" s="6"/>
      <c r="IS197" s="27"/>
      <c r="IT197" s="29"/>
      <c r="IU197" s="29"/>
    </row>
    <row r="198" spans="251:255" ht="13.5" customHeight="1">
      <c r="IQ198" s="6"/>
      <c r="IR198" s="6"/>
      <c r="IS198" s="27"/>
      <c r="IT198" s="29"/>
      <c r="IU198" s="29"/>
    </row>
    <row r="199" spans="251:255" ht="13.5" customHeight="1">
      <c r="IQ199" s="6"/>
      <c r="IR199" s="6"/>
      <c r="IS199" s="27"/>
      <c r="IT199" s="29"/>
      <c r="IU199" s="29"/>
    </row>
    <row r="200" spans="251:255" ht="13.5" customHeight="1">
      <c r="IQ200" s="6"/>
      <c r="IR200" s="6"/>
      <c r="IS200" s="27"/>
      <c r="IT200" s="29"/>
      <c r="IU200" s="29"/>
    </row>
    <row r="201" spans="251:255" ht="13.5" customHeight="1">
      <c r="IQ201" s="6"/>
      <c r="IR201" s="6"/>
      <c r="IS201" s="27"/>
      <c r="IT201" s="29"/>
      <c r="IU201" s="29"/>
    </row>
    <row r="202" spans="251:255" ht="13.5" customHeight="1">
      <c r="IQ202" s="6"/>
      <c r="IR202" s="6"/>
      <c r="IS202" s="27"/>
      <c r="IT202" s="29"/>
      <c r="IU202" s="29"/>
    </row>
    <row r="203" spans="251:255" ht="13.5" customHeight="1">
      <c r="IQ203" s="6"/>
      <c r="IR203" s="6"/>
      <c r="IS203" s="27"/>
      <c r="IT203" s="29"/>
      <c r="IU203" s="29"/>
    </row>
    <row r="204" spans="251:255" ht="13.5" customHeight="1">
      <c r="IQ204" s="6"/>
      <c r="IR204" s="6"/>
      <c r="IS204" s="27"/>
      <c r="IT204" s="29"/>
      <c r="IU204" s="29"/>
    </row>
    <row r="205" spans="251:255" ht="13.5" customHeight="1">
      <c r="IQ205" s="6"/>
      <c r="IR205" s="6"/>
      <c r="IS205" s="27"/>
      <c r="IT205" s="29"/>
      <c r="IU205" s="29"/>
    </row>
    <row r="206" spans="251:255" ht="13.5" customHeight="1">
      <c r="IQ206" s="6"/>
      <c r="IR206" s="6"/>
      <c r="IS206" s="27"/>
      <c r="IT206" s="29"/>
      <c r="IU206" s="29"/>
    </row>
    <row r="207" spans="251:255" ht="13.5" customHeight="1">
      <c r="IQ207" s="6"/>
      <c r="IR207" s="6"/>
      <c r="IS207" s="27"/>
      <c r="IT207" s="29"/>
      <c r="IU207" s="29"/>
    </row>
    <row r="208" spans="251:255" ht="13.5" customHeight="1">
      <c r="IQ208" s="6"/>
      <c r="IR208" s="6"/>
      <c r="IS208" s="27"/>
      <c r="IT208" s="29"/>
      <c r="IU208" s="29"/>
    </row>
    <row r="209" spans="251:255" ht="13.5" customHeight="1">
      <c r="IQ209" s="6"/>
      <c r="IR209" s="6"/>
      <c r="IS209" s="27"/>
      <c r="IT209" s="29"/>
      <c r="IU209" s="29"/>
    </row>
    <row r="210" spans="251:255" ht="13.5" customHeight="1">
      <c r="IQ210" s="6"/>
      <c r="IR210" s="6"/>
      <c r="IS210" s="27"/>
      <c r="IT210" s="29"/>
      <c r="IU210" s="29"/>
    </row>
    <row r="211" spans="251:255" ht="13.5" customHeight="1">
      <c r="IQ211" s="6"/>
      <c r="IR211" s="6"/>
      <c r="IS211" s="27"/>
      <c r="IT211" s="29"/>
      <c r="IU211" s="29"/>
    </row>
    <row r="212" spans="251:255" ht="13.5" customHeight="1">
      <c r="IQ212" s="6"/>
      <c r="IR212" s="6"/>
      <c r="IS212" s="27"/>
      <c r="IT212" s="29"/>
      <c r="IU212" s="29"/>
    </row>
    <row r="213" spans="251:255" ht="13.5" customHeight="1">
      <c r="IQ213" s="6"/>
      <c r="IR213" s="6"/>
      <c r="IS213" s="27"/>
      <c r="IT213" s="29"/>
      <c r="IU213" s="29"/>
    </row>
    <row r="214" spans="251:255" ht="13.5" customHeight="1">
      <c r="IQ214" s="6"/>
      <c r="IR214" s="6"/>
      <c r="IS214" s="27"/>
      <c r="IT214" s="29"/>
      <c r="IU214" s="29"/>
    </row>
    <row r="215" spans="251:255" ht="13.5" customHeight="1">
      <c r="IQ215" s="6"/>
      <c r="IR215" s="6"/>
      <c r="IS215" s="27"/>
      <c r="IT215" s="29"/>
      <c r="IU215" s="29"/>
    </row>
    <row r="216" spans="251:255" ht="13.5" customHeight="1">
      <c r="IQ216" s="6"/>
      <c r="IR216" s="6"/>
      <c r="IS216" s="27"/>
      <c r="IT216" s="29"/>
      <c r="IU216" s="29"/>
    </row>
    <row r="217" spans="251:255" ht="13.5" customHeight="1">
      <c r="IQ217" s="6"/>
      <c r="IR217" s="6"/>
      <c r="IS217" s="27"/>
      <c r="IT217" s="29"/>
      <c r="IU217" s="29"/>
    </row>
    <row r="218" spans="251:255" ht="13.5" customHeight="1">
      <c r="IQ218" s="6"/>
      <c r="IR218" s="6"/>
      <c r="IS218" s="27"/>
      <c r="IT218" s="29"/>
      <c r="IU218" s="29"/>
    </row>
    <row r="219" spans="251:255" ht="13.5" customHeight="1">
      <c r="IQ219" s="6"/>
      <c r="IR219" s="6"/>
      <c r="IS219" s="27"/>
      <c r="IT219" s="29"/>
      <c r="IU219" s="29"/>
    </row>
    <row r="220" spans="251:255" ht="13.5" customHeight="1">
      <c r="IQ220" s="6"/>
      <c r="IR220" s="6"/>
      <c r="IS220" s="27"/>
      <c r="IT220" s="29"/>
      <c r="IU220" s="29"/>
    </row>
    <row r="221" spans="251:255" ht="13.5" customHeight="1">
      <c r="IQ221" s="6"/>
      <c r="IR221" s="6"/>
      <c r="IS221" s="27"/>
      <c r="IT221" s="29"/>
      <c r="IU221" s="29"/>
    </row>
    <row r="222" spans="251:255" ht="13.5" customHeight="1">
      <c r="IQ222" s="6"/>
      <c r="IR222" s="6"/>
      <c r="IS222" s="27"/>
      <c r="IT222" s="29"/>
      <c r="IU222" s="29"/>
    </row>
    <row r="223" spans="251:255" ht="13.5" customHeight="1">
      <c r="IQ223" s="6"/>
      <c r="IR223" s="6"/>
      <c r="IS223" s="27"/>
      <c r="IT223" s="29"/>
      <c r="IU223" s="29"/>
    </row>
    <row r="224" spans="251:255" ht="13.5" customHeight="1">
      <c r="IQ224" s="6"/>
      <c r="IR224" s="6"/>
      <c r="IS224" s="27"/>
      <c r="IT224" s="29"/>
      <c r="IU224" s="29"/>
    </row>
    <row r="225" spans="251:255" ht="13.5" customHeight="1">
      <c r="IQ225" s="6"/>
      <c r="IR225" s="6"/>
      <c r="IS225" s="27"/>
      <c r="IT225" s="29"/>
      <c r="IU225" s="29"/>
    </row>
    <row r="226" spans="251:255" ht="13.5" customHeight="1">
      <c r="IQ226" s="6"/>
      <c r="IR226" s="6"/>
      <c r="IS226" s="27"/>
      <c r="IT226" s="29"/>
      <c r="IU226" s="29"/>
    </row>
    <row r="227" spans="251:255" ht="13.5" customHeight="1">
      <c r="IQ227" s="6"/>
      <c r="IR227" s="6"/>
      <c r="IS227" s="27"/>
      <c r="IT227" s="29"/>
      <c r="IU227" s="29"/>
    </row>
    <row r="228" spans="251:255" ht="13.5" customHeight="1">
      <c r="IQ228" s="6"/>
      <c r="IR228" s="6"/>
      <c r="IS228" s="27"/>
      <c r="IT228" s="29"/>
      <c r="IU228" s="29"/>
    </row>
    <row r="229" spans="251:255" ht="13.5" customHeight="1">
      <c r="IQ229" s="6"/>
      <c r="IR229" s="6"/>
      <c r="IS229" s="27"/>
      <c r="IT229" s="29"/>
      <c r="IU229" s="29"/>
    </row>
    <row r="230" spans="251:255" ht="13.5" customHeight="1">
      <c r="IQ230" s="6"/>
      <c r="IR230" s="6"/>
      <c r="IS230" s="27"/>
      <c r="IT230" s="29"/>
      <c r="IU230" s="29"/>
    </row>
    <row r="231" spans="251:255" ht="13.5" customHeight="1">
      <c r="IQ231" s="6"/>
      <c r="IR231" s="6"/>
      <c r="IS231" s="27"/>
      <c r="IT231" s="29"/>
      <c r="IU231" s="29"/>
    </row>
    <row r="232" spans="251:255" ht="13.5" customHeight="1">
      <c r="IQ232" s="6"/>
      <c r="IR232" s="6"/>
      <c r="IS232" s="27"/>
      <c r="IT232" s="29"/>
      <c r="IU232" s="29"/>
    </row>
    <row r="233" spans="251:255" ht="13.5" customHeight="1">
      <c r="IQ233" s="6"/>
      <c r="IR233" s="6"/>
      <c r="IS233" s="27"/>
      <c r="IT233" s="29"/>
      <c r="IU233" s="29"/>
    </row>
    <row r="234" spans="251:255" ht="13.5" customHeight="1">
      <c r="IQ234" s="6"/>
      <c r="IR234" s="6"/>
      <c r="IS234" s="27"/>
      <c r="IT234" s="29"/>
      <c r="IU234" s="29"/>
    </row>
    <row r="235" spans="251:255" ht="13.5" customHeight="1">
      <c r="IQ235" s="6"/>
      <c r="IR235" s="6"/>
      <c r="IS235" s="27"/>
      <c r="IT235" s="29"/>
      <c r="IU235" s="29"/>
    </row>
    <row r="236" spans="251:255" ht="13.5" customHeight="1">
      <c r="IQ236" s="6"/>
      <c r="IR236" s="6"/>
      <c r="IS236" s="27"/>
      <c r="IT236" s="29"/>
      <c r="IU236" s="29"/>
    </row>
    <row r="237" spans="251:255" ht="13.5" customHeight="1">
      <c r="IQ237" s="6"/>
      <c r="IR237" s="6"/>
      <c r="IS237" s="27"/>
      <c r="IT237" s="29"/>
      <c r="IU237" s="29"/>
    </row>
    <row r="238" spans="251:255" ht="13.5" customHeight="1">
      <c r="IQ238" s="6"/>
      <c r="IR238" s="6"/>
      <c r="IS238" s="27"/>
      <c r="IT238" s="29"/>
      <c r="IU238" s="29"/>
    </row>
    <row r="239" spans="251:255" ht="13.5" customHeight="1">
      <c r="IQ239" s="6"/>
      <c r="IR239" s="6"/>
      <c r="IS239" s="27"/>
      <c r="IT239" s="29"/>
      <c r="IU239" s="29"/>
    </row>
    <row r="240" spans="251:255" ht="13.5" customHeight="1">
      <c r="IQ240" s="6"/>
      <c r="IR240" s="6"/>
      <c r="IS240" s="27"/>
      <c r="IT240" s="29"/>
      <c r="IU240" s="29"/>
    </row>
    <row r="241" spans="251:255" ht="13.5" customHeight="1">
      <c r="IQ241" s="6"/>
      <c r="IR241" s="6"/>
      <c r="IS241" s="27"/>
      <c r="IT241" s="29"/>
      <c r="IU241" s="29"/>
    </row>
    <row r="242" spans="251:255" ht="13.5" customHeight="1">
      <c r="IQ242" s="6"/>
      <c r="IR242" s="6"/>
      <c r="IS242" s="27"/>
      <c r="IT242" s="29"/>
      <c r="IU242" s="29"/>
    </row>
    <row r="243" spans="251:255" ht="13.5" customHeight="1">
      <c r="IQ243" s="6"/>
      <c r="IR243" s="6"/>
      <c r="IS243" s="27"/>
      <c r="IT243" s="29"/>
      <c r="IU243" s="29"/>
    </row>
    <row r="244" spans="251:255" ht="13.5" customHeight="1">
      <c r="IQ244" s="6"/>
      <c r="IR244" s="6"/>
      <c r="IS244" s="27"/>
      <c r="IT244" s="29"/>
      <c r="IU244" s="29"/>
    </row>
    <row r="245" spans="251:255" ht="13.5" customHeight="1">
      <c r="IQ245" s="6"/>
      <c r="IR245" s="6"/>
      <c r="IS245" s="27"/>
      <c r="IT245" s="29"/>
      <c r="IU245" s="29"/>
    </row>
    <row r="246" spans="251:255" ht="13.5" customHeight="1">
      <c r="IQ246" s="6"/>
      <c r="IR246" s="6"/>
      <c r="IS246" s="27"/>
      <c r="IT246" s="29"/>
      <c r="IU246" s="29"/>
    </row>
    <row r="247" spans="251:255" ht="13.5" customHeight="1">
      <c r="IQ247" s="6"/>
      <c r="IR247" s="6"/>
      <c r="IS247" s="27"/>
      <c r="IT247" s="29"/>
      <c r="IU247" s="29"/>
    </row>
    <row r="248" spans="251:255" ht="13.5" customHeight="1">
      <c r="IQ248" s="6"/>
      <c r="IR248" s="6"/>
      <c r="IS248" s="27"/>
      <c r="IT248" s="29"/>
      <c r="IU248" s="29"/>
    </row>
    <row r="249" spans="251:255" ht="13.5" customHeight="1">
      <c r="IQ249" s="6"/>
      <c r="IR249" s="6"/>
      <c r="IS249" s="27"/>
      <c r="IT249" s="29"/>
      <c r="IU249" s="29"/>
    </row>
    <row r="250" spans="251:255" ht="13.5" customHeight="1">
      <c r="IQ250" s="6"/>
      <c r="IR250" s="6"/>
      <c r="IS250" s="27"/>
      <c r="IT250" s="29"/>
      <c r="IU250" s="29"/>
    </row>
    <row r="251" spans="251:255" ht="13.5" customHeight="1">
      <c r="IQ251" s="6"/>
      <c r="IR251" s="6"/>
      <c r="IS251" s="27"/>
      <c r="IT251" s="29"/>
      <c r="IU251" s="29"/>
    </row>
    <row r="252" spans="251:255" ht="13.5" customHeight="1">
      <c r="IQ252" s="6"/>
      <c r="IR252" s="6"/>
      <c r="IS252" s="27"/>
      <c r="IT252" s="29"/>
      <c r="IU252" s="29"/>
    </row>
    <row r="253" spans="251:255" ht="13.5" customHeight="1">
      <c r="IQ253" s="6"/>
      <c r="IR253" s="6"/>
      <c r="IS253" s="27"/>
      <c r="IT253" s="29"/>
      <c r="IU253" s="29"/>
    </row>
    <row r="254" spans="251:255" ht="13.5" customHeight="1">
      <c r="IQ254" s="6"/>
      <c r="IR254" s="6"/>
      <c r="IS254" s="27"/>
      <c r="IT254" s="29"/>
      <c r="IU254" s="29"/>
    </row>
    <row r="255" spans="251:255" ht="13.5" customHeight="1">
      <c r="IQ255" s="6"/>
      <c r="IR255" s="6"/>
      <c r="IS255" s="27"/>
      <c r="IT255" s="29"/>
      <c r="IU255" s="29"/>
    </row>
    <row r="256" spans="251:255" ht="13.5" customHeight="1">
      <c r="IQ256" s="6"/>
      <c r="IR256" s="6"/>
      <c r="IS256" s="27"/>
      <c r="IT256" s="29"/>
      <c r="IU256" s="29"/>
    </row>
    <row r="257" spans="251:255" ht="13.5" customHeight="1">
      <c r="IQ257" s="6"/>
      <c r="IR257" s="6"/>
      <c r="IS257" s="27"/>
      <c r="IT257" s="29"/>
      <c r="IU257" s="29"/>
    </row>
    <row r="258" spans="251:255" ht="13.5" customHeight="1">
      <c r="IQ258" s="6"/>
      <c r="IR258" s="6"/>
      <c r="IS258" s="27"/>
      <c r="IT258" s="29"/>
      <c r="IU258" s="29"/>
    </row>
    <row r="259" spans="251:255" ht="13.5" customHeight="1">
      <c r="IQ259" s="6"/>
      <c r="IR259" s="6"/>
      <c r="IS259" s="27"/>
      <c r="IT259" s="29"/>
      <c r="IU259" s="29"/>
    </row>
    <row r="260" spans="251:255" ht="13.5" customHeight="1">
      <c r="IQ260" s="6"/>
      <c r="IR260" s="6"/>
      <c r="IS260" s="27"/>
      <c r="IT260" s="29"/>
      <c r="IU260" s="29"/>
    </row>
    <row r="261" spans="251:255" ht="13.5" customHeight="1">
      <c r="IQ261" s="6"/>
      <c r="IR261" s="6"/>
      <c r="IS261" s="27"/>
      <c r="IT261" s="29"/>
      <c r="IU261" s="29"/>
    </row>
    <row r="262" spans="251:255" ht="13.5" customHeight="1">
      <c r="IQ262" s="6"/>
      <c r="IR262" s="6"/>
      <c r="IS262" s="27"/>
      <c r="IT262" s="29"/>
      <c r="IU262" s="29"/>
    </row>
    <row r="263" spans="251:255" ht="13.5" customHeight="1">
      <c r="IQ263" s="6"/>
      <c r="IR263" s="6"/>
      <c r="IS263" s="27"/>
      <c r="IT263" s="29"/>
      <c r="IU263" s="29"/>
    </row>
    <row r="264" spans="251:255" ht="13.5" customHeight="1">
      <c r="IQ264" s="6"/>
      <c r="IR264" s="6"/>
      <c r="IS264" s="27"/>
      <c r="IT264" s="29"/>
      <c r="IU264" s="29"/>
    </row>
    <row r="265" spans="251:255" ht="13.5" customHeight="1">
      <c r="IQ265" s="6"/>
      <c r="IR265" s="6"/>
      <c r="IS265" s="27"/>
      <c r="IT265" s="29"/>
      <c r="IU265" s="29"/>
    </row>
    <row r="266" spans="251:255" ht="13.5" customHeight="1">
      <c r="IQ266" s="6"/>
      <c r="IR266" s="6"/>
      <c r="IS266" s="27"/>
      <c r="IT266" s="29"/>
      <c r="IU266" s="29"/>
    </row>
    <row r="267" spans="251:255" ht="13.5" customHeight="1">
      <c r="IQ267" s="6"/>
      <c r="IR267" s="6"/>
      <c r="IS267" s="27"/>
      <c r="IT267" s="29"/>
      <c r="IU267" s="29"/>
    </row>
    <row r="268" spans="251:255" ht="13.5" customHeight="1">
      <c r="IQ268" s="6"/>
      <c r="IR268" s="6"/>
      <c r="IS268" s="27"/>
      <c r="IT268" s="29"/>
      <c r="IU268" s="29"/>
    </row>
    <row r="269" spans="251:255" ht="13.5" customHeight="1">
      <c r="IQ269" s="6"/>
      <c r="IR269" s="6"/>
      <c r="IS269" s="27"/>
      <c r="IT269" s="29"/>
      <c r="IU269" s="29"/>
    </row>
    <row r="270" spans="251:255" ht="13.5" customHeight="1">
      <c r="IQ270" s="6"/>
      <c r="IR270" s="6"/>
      <c r="IS270" s="27"/>
      <c r="IT270" s="29"/>
      <c r="IU270" s="29"/>
    </row>
    <row r="271" spans="251:255" ht="13.5" customHeight="1">
      <c r="IQ271" s="6"/>
      <c r="IR271" s="6"/>
      <c r="IS271" s="27"/>
      <c r="IT271" s="29"/>
      <c r="IU271" s="29"/>
    </row>
    <row r="272" spans="251:255" ht="13.5" customHeight="1">
      <c r="IQ272" s="6"/>
      <c r="IR272" s="6"/>
      <c r="IS272" s="27"/>
      <c r="IT272" s="29"/>
      <c r="IU272" s="29"/>
    </row>
    <row r="273" spans="251:255" ht="13.5" customHeight="1">
      <c r="IQ273" s="6"/>
      <c r="IR273" s="6"/>
      <c r="IS273" s="27"/>
      <c r="IT273" s="29"/>
      <c r="IU273" s="29"/>
    </row>
    <row r="274" spans="251:255" ht="13.5" customHeight="1">
      <c r="IQ274" s="6"/>
      <c r="IR274" s="6"/>
      <c r="IS274" s="27"/>
      <c r="IT274" s="29"/>
      <c r="IU274" s="29"/>
    </row>
    <row r="275" spans="251:255" ht="13.5" customHeight="1">
      <c r="IQ275" s="6"/>
      <c r="IR275" s="6"/>
      <c r="IS275" s="27"/>
      <c r="IT275" s="29"/>
      <c r="IU275" s="29"/>
    </row>
    <row r="276" spans="251:255" ht="13.5" customHeight="1">
      <c r="IQ276" s="6"/>
      <c r="IR276" s="6"/>
      <c r="IS276" s="27"/>
      <c r="IT276" s="29"/>
      <c r="IU276" s="29"/>
    </row>
    <row r="277" spans="251:255" ht="13.5" customHeight="1">
      <c r="IQ277" s="6"/>
      <c r="IR277" s="6"/>
      <c r="IS277" s="27"/>
      <c r="IT277" s="29"/>
      <c r="IU277" s="29"/>
    </row>
    <row r="278" spans="251:255" ht="13.5" customHeight="1">
      <c r="IQ278" s="6"/>
      <c r="IR278" s="6"/>
      <c r="IS278" s="27"/>
      <c r="IT278" s="29"/>
      <c r="IU278" s="29"/>
    </row>
    <row r="279" spans="251:255" ht="13.5" customHeight="1">
      <c r="IQ279" s="6"/>
      <c r="IR279" s="6"/>
      <c r="IS279" s="27"/>
      <c r="IT279" s="29"/>
      <c r="IU279" s="29"/>
    </row>
    <row r="280" spans="251:255" ht="13.5" customHeight="1">
      <c r="IQ280" s="6"/>
      <c r="IR280" s="6"/>
      <c r="IS280" s="27"/>
      <c r="IT280" s="29"/>
      <c r="IU280" s="29"/>
    </row>
    <row r="281" spans="251:255" ht="13.5" customHeight="1">
      <c r="IQ281" s="6"/>
      <c r="IR281" s="6"/>
      <c r="IS281" s="27"/>
      <c r="IT281" s="29"/>
      <c r="IU281" s="29"/>
    </row>
    <row r="282" spans="251:255" ht="13.5" customHeight="1">
      <c r="IQ282" s="6"/>
      <c r="IR282" s="6"/>
      <c r="IS282" s="27"/>
      <c r="IT282" s="29"/>
      <c r="IU282" s="29"/>
    </row>
    <row r="283" spans="251:255" ht="13.5" customHeight="1">
      <c r="IQ283" s="6"/>
      <c r="IR283" s="6"/>
      <c r="IS283" s="27"/>
      <c r="IT283" s="29"/>
      <c r="IU283" s="29"/>
    </row>
    <row r="284" spans="251:255" ht="13.5" customHeight="1">
      <c r="IQ284" s="6"/>
      <c r="IR284" s="6"/>
      <c r="IS284" s="27"/>
      <c r="IT284" s="29"/>
      <c r="IU284" s="29"/>
    </row>
    <row r="285" spans="251:255" ht="13.5" customHeight="1">
      <c r="IQ285" s="6"/>
      <c r="IR285" s="6"/>
      <c r="IS285" s="27"/>
      <c r="IT285" s="29"/>
      <c r="IU285" s="29"/>
    </row>
    <row r="286" spans="251:255" ht="13.5" customHeight="1">
      <c r="IQ286" s="6"/>
      <c r="IR286" s="6"/>
      <c r="IS286" s="27"/>
      <c r="IT286" s="29"/>
      <c r="IU286" s="29"/>
    </row>
    <row r="287" spans="251:255" ht="13.5" customHeight="1">
      <c r="IQ287" s="6"/>
      <c r="IR287" s="6"/>
      <c r="IS287" s="27"/>
      <c r="IT287" s="29"/>
      <c r="IU287" s="29"/>
    </row>
    <row r="288" spans="251:255" ht="13.5" customHeight="1">
      <c r="IQ288" s="6"/>
      <c r="IR288" s="6"/>
      <c r="IS288" s="27"/>
      <c r="IT288" s="29"/>
      <c r="IU288" s="29"/>
    </row>
    <row r="289" spans="251:255" ht="13.5" customHeight="1">
      <c r="IQ289" s="6"/>
      <c r="IR289" s="6"/>
      <c r="IS289" s="27"/>
      <c r="IT289" s="29"/>
      <c r="IU289" s="29"/>
    </row>
    <row r="290" spans="251:255" ht="13.5" customHeight="1">
      <c r="IQ290" s="6"/>
      <c r="IR290" s="6"/>
      <c r="IS290" s="27"/>
      <c r="IT290" s="29"/>
      <c r="IU290" s="29"/>
    </row>
    <row r="291" spans="251:255" ht="13.5" customHeight="1">
      <c r="IQ291" s="6"/>
      <c r="IR291" s="6"/>
      <c r="IS291" s="27"/>
      <c r="IT291" s="29"/>
      <c r="IU291" s="29"/>
    </row>
    <row r="292" spans="251:255" ht="13.5" customHeight="1">
      <c r="IQ292" s="6"/>
      <c r="IR292" s="6"/>
      <c r="IS292" s="27"/>
      <c r="IT292" s="29"/>
      <c r="IU292" s="29"/>
    </row>
    <row r="293" spans="251:255" ht="13.5" customHeight="1">
      <c r="IQ293" s="6"/>
      <c r="IR293" s="6"/>
      <c r="IS293" s="27"/>
      <c r="IT293" s="29"/>
      <c r="IU293" s="29"/>
    </row>
    <row r="294" spans="251:255" ht="13.5" customHeight="1">
      <c r="IQ294" s="6"/>
      <c r="IR294" s="6"/>
      <c r="IS294" s="27"/>
      <c r="IT294" s="29"/>
      <c r="IU294" s="29"/>
    </row>
    <row r="295" spans="251:255" ht="13.5" customHeight="1">
      <c r="IQ295" s="6"/>
      <c r="IR295" s="6"/>
      <c r="IS295" s="27"/>
      <c r="IT295" s="29"/>
      <c r="IU295" s="29"/>
    </row>
    <row r="296" spans="251:255" ht="13.5" customHeight="1">
      <c r="IQ296" s="6"/>
      <c r="IR296" s="6"/>
      <c r="IS296" s="27"/>
      <c r="IT296" s="29"/>
      <c r="IU296" s="29"/>
    </row>
    <row r="297" spans="251:255" ht="13.5" customHeight="1">
      <c r="IQ297" s="6"/>
      <c r="IR297" s="6"/>
      <c r="IS297" s="27"/>
      <c r="IT297" s="29"/>
      <c r="IU297" s="29"/>
    </row>
    <row r="298" spans="251:255" ht="13.5" customHeight="1">
      <c r="IQ298" s="6"/>
      <c r="IR298" s="6"/>
      <c r="IS298" s="27"/>
      <c r="IT298" s="29"/>
      <c r="IU298" s="29"/>
    </row>
    <row r="299" spans="251:255" ht="13.5" customHeight="1">
      <c r="IQ299" s="6"/>
      <c r="IR299" s="6"/>
      <c r="IS299" s="27"/>
      <c r="IT299" s="29"/>
      <c r="IU299" s="29"/>
    </row>
    <row r="300" spans="251:255" ht="13.5" customHeight="1">
      <c r="IQ300" s="6"/>
      <c r="IR300" s="6"/>
      <c r="IS300" s="27"/>
      <c r="IT300" s="29"/>
      <c r="IU300" s="29"/>
    </row>
    <row r="301" spans="251:255" ht="13.5" customHeight="1">
      <c r="IQ301" s="6"/>
      <c r="IR301" s="6"/>
      <c r="IS301" s="27"/>
      <c r="IT301" s="29"/>
      <c r="IU301" s="29"/>
    </row>
    <row r="302" spans="251:255" ht="13.5" customHeight="1">
      <c r="IQ302" s="6"/>
      <c r="IR302" s="6"/>
      <c r="IS302" s="27"/>
      <c r="IT302" s="29"/>
      <c r="IU302" s="29"/>
    </row>
    <row r="303" spans="251:255" ht="13.5" customHeight="1">
      <c r="IQ303" s="6"/>
      <c r="IR303" s="6"/>
      <c r="IS303" s="27"/>
      <c r="IT303" s="29"/>
      <c r="IU303" s="29"/>
    </row>
    <row r="304" spans="251:255" ht="13.5" customHeight="1">
      <c r="IQ304" s="6"/>
      <c r="IR304" s="6"/>
      <c r="IS304" s="27"/>
      <c r="IT304" s="29"/>
      <c r="IU304" s="29"/>
    </row>
    <row r="305" spans="251:255" ht="13.5" customHeight="1">
      <c r="IQ305" s="6"/>
      <c r="IR305" s="6"/>
      <c r="IS305" s="27"/>
      <c r="IT305" s="29"/>
      <c r="IU305" s="29"/>
    </row>
    <row r="306" spans="251:255" ht="13.5" customHeight="1">
      <c r="IQ306" s="6"/>
      <c r="IR306" s="6"/>
      <c r="IS306" s="27"/>
      <c r="IT306" s="29"/>
      <c r="IU306" s="29"/>
    </row>
    <row r="307" spans="251:255" ht="13.5" customHeight="1">
      <c r="IQ307" s="6"/>
      <c r="IR307" s="6"/>
      <c r="IS307" s="27"/>
      <c r="IT307" s="29"/>
      <c r="IU307" s="29"/>
    </row>
    <row r="308" spans="251:255" ht="13.5" customHeight="1">
      <c r="IQ308" s="6"/>
      <c r="IR308" s="6"/>
      <c r="IS308" s="27"/>
      <c r="IT308" s="29"/>
      <c r="IU308" s="29"/>
    </row>
    <row r="309" spans="251:255" ht="13.5" customHeight="1">
      <c r="IQ309" s="6"/>
      <c r="IR309" s="6"/>
      <c r="IS309" s="27"/>
      <c r="IT309" s="29"/>
      <c r="IU309" s="29"/>
    </row>
    <row r="310" spans="251:255" ht="13.5" customHeight="1">
      <c r="IQ310" s="6"/>
      <c r="IR310" s="6"/>
      <c r="IS310" s="27"/>
      <c r="IT310" s="29"/>
      <c r="IU310" s="29"/>
    </row>
    <row r="311" spans="251:255" ht="13.5" customHeight="1">
      <c r="IQ311" s="6"/>
      <c r="IR311" s="6"/>
      <c r="IS311" s="27"/>
      <c r="IT311" s="29"/>
      <c r="IU311" s="29"/>
    </row>
    <row r="312" spans="251:255" ht="13.5" customHeight="1">
      <c r="IQ312" s="6"/>
      <c r="IR312" s="6"/>
      <c r="IS312" s="27"/>
      <c r="IT312" s="29"/>
      <c r="IU312" s="29"/>
    </row>
    <row r="313" spans="251:255" ht="13.5" customHeight="1">
      <c r="IQ313" s="6"/>
      <c r="IR313" s="6"/>
      <c r="IS313" s="27"/>
      <c r="IT313" s="29"/>
      <c r="IU313" s="29"/>
    </row>
    <row r="314" spans="251:255" ht="13.5" customHeight="1">
      <c r="IQ314" s="6"/>
      <c r="IR314" s="6"/>
      <c r="IS314" s="27"/>
      <c r="IT314" s="29"/>
      <c r="IU314" s="29"/>
    </row>
    <row r="315" spans="251:255" ht="13.5" customHeight="1">
      <c r="IQ315" s="6"/>
      <c r="IR315" s="6"/>
      <c r="IS315" s="27"/>
      <c r="IT315" s="29"/>
      <c r="IU315" s="29"/>
    </row>
    <row r="316" spans="251:255" ht="13.5" customHeight="1">
      <c r="IQ316" s="6"/>
      <c r="IR316" s="6"/>
      <c r="IS316" s="27"/>
      <c r="IT316" s="29"/>
      <c r="IU316" s="29"/>
    </row>
    <row r="317" spans="251:255" ht="13.5" customHeight="1">
      <c r="IQ317" s="6"/>
      <c r="IR317" s="6"/>
      <c r="IS317" s="27"/>
      <c r="IT317" s="29"/>
      <c r="IU317" s="29"/>
    </row>
    <row r="318" spans="251:255" ht="13.5" customHeight="1">
      <c r="IQ318" s="6"/>
      <c r="IR318" s="6"/>
      <c r="IS318" s="27"/>
      <c r="IT318" s="29"/>
      <c r="IU318" s="29"/>
    </row>
    <row r="319" spans="251:255" ht="13.5" customHeight="1">
      <c r="IQ319" s="6"/>
      <c r="IR319" s="6"/>
      <c r="IS319" s="27"/>
      <c r="IT319" s="29"/>
      <c r="IU319" s="29"/>
    </row>
    <row r="320" spans="251:255" ht="13.5" customHeight="1">
      <c r="IQ320" s="6"/>
      <c r="IR320" s="6"/>
      <c r="IS320" s="27"/>
      <c r="IT320" s="29"/>
      <c r="IU320" s="29"/>
    </row>
    <row r="321" spans="251:255" ht="13.5" customHeight="1">
      <c r="IQ321" s="6"/>
      <c r="IR321" s="6"/>
      <c r="IS321" s="27"/>
      <c r="IT321" s="29"/>
      <c r="IU321" s="29"/>
    </row>
    <row r="322" spans="251:255" ht="13.5" customHeight="1">
      <c r="IQ322" s="6"/>
      <c r="IR322" s="6"/>
      <c r="IS322" s="27"/>
      <c r="IT322" s="29"/>
      <c r="IU322" s="29"/>
    </row>
    <row r="323" spans="251:255" ht="13.5" customHeight="1">
      <c r="IQ323" s="6"/>
      <c r="IR323" s="6"/>
      <c r="IS323" s="27"/>
      <c r="IT323" s="29"/>
      <c r="IU323" s="29"/>
    </row>
    <row r="324" spans="251:255" ht="13.5" customHeight="1">
      <c r="IQ324" s="6"/>
      <c r="IR324" s="6"/>
      <c r="IS324" s="27"/>
      <c r="IT324" s="29"/>
      <c r="IU324" s="29"/>
    </row>
    <row r="325" spans="251:255" ht="13.5" customHeight="1">
      <c r="IQ325" s="6"/>
      <c r="IR325" s="6"/>
      <c r="IS325" s="27"/>
      <c r="IT325" s="29"/>
      <c r="IU325" s="29"/>
    </row>
    <row r="326" spans="251:255" ht="13.5" customHeight="1">
      <c r="IQ326" s="6"/>
      <c r="IR326" s="6"/>
      <c r="IS326" s="27"/>
      <c r="IT326" s="29"/>
      <c r="IU326" s="29"/>
    </row>
    <row r="327" spans="251:255" ht="13.5" customHeight="1">
      <c r="IQ327" s="6"/>
      <c r="IR327" s="6"/>
      <c r="IS327" s="27"/>
      <c r="IT327" s="29"/>
      <c r="IU327" s="29"/>
    </row>
    <row r="328" spans="251:255" ht="13.5" customHeight="1">
      <c r="IQ328" s="6"/>
      <c r="IR328" s="6"/>
      <c r="IS328" s="27"/>
      <c r="IT328" s="29"/>
      <c r="IU328" s="29"/>
    </row>
    <row r="329" spans="251:255" ht="13.5" customHeight="1">
      <c r="IQ329" s="6"/>
      <c r="IR329" s="6"/>
      <c r="IS329" s="27"/>
      <c r="IT329" s="29"/>
      <c r="IU329" s="29"/>
    </row>
    <row r="330" spans="251:255" ht="13.5" customHeight="1">
      <c r="IQ330" s="6"/>
      <c r="IR330" s="6"/>
      <c r="IS330" s="27"/>
      <c r="IT330" s="29"/>
      <c r="IU330" s="29"/>
    </row>
    <row r="331" spans="251:255" ht="13.5" customHeight="1">
      <c r="IQ331" s="6"/>
      <c r="IR331" s="6"/>
      <c r="IS331" s="27"/>
      <c r="IT331" s="29"/>
      <c r="IU331" s="29"/>
    </row>
    <row r="332" spans="251:255" ht="13.5" customHeight="1">
      <c r="IQ332" s="6"/>
      <c r="IR332" s="6"/>
      <c r="IS332" s="27"/>
      <c r="IT332" s="29"/>
      <c r="IU332" s="29"/>
    </row>
    <row r="333" spans="251:255" ht="13.5" customHeight="1">
      <c r="IQ333" s="6"/>
      <c r="IR333" s="6"/>
      <c r="IS333" s="27"/>
      <c r="IT333" s="29"/>
      <c r="IU333" s="29"/>
    </row>
    <row r="334" spans="251:255" ht="13.5" customHeight="1">
      <c r="IQ334" s="6"/>
      <c r="IR334" s="6"/>
      <c r="IS334" s="27"/>
      <c r="IT334" s="29"/>
      <c r="IU334" s="29"/>
    </row>
    <row r="335" spans="251:255" ht="13.5" customHeight="1">
      <c r="IQ335" s="6"/>
      <c r="IR335" s="6"/>
      <c r="IS335" s="27"/>
      <c r="IT335" s="29"/>
      <c r="IU335" s="29"/>
    </row>
    <row r="336" spans="251:255" ht="13.5" customHeight="1">
      <c r="IQ336" s="6"/>
      <c r="IR336" s="6"/>
      <c r="IS336" s="27"/>
      <c r="IT336" s="29"/>
      <c r="IU336" s="29"/>
    </row>
    <row r="337" spans="251:255" ht="13.5" customHeight="1">
      <c r="IQ337" s="6"/>
      <c r="IR337" s="6"/>
      <c r="IS337" s="27"/>
      <c r="IT337" s="29"/>
      <c r="IU337" s="29"/>
    </row>
    <row r="338" spans="251:255" ht="13.5" customHeight="1">
      <c r="IQ338" s="6"/>
      <c r="IR338" s="6"/>
      <c r="IS338" s="27"/>
      <c r="IT338" s="29"/>
      <c r="IU338" s="29"/>
    </row>
    <row r="339" spans="251:255" ht="13.5" customHeight="1">
      <c r="IQ339" s="6"/>
      <c r="IR339" s="6"/>
      <c r="IS339" s="27"/>
      <c r="IT339" s="29"/>
      <c r="IU339" s="29"/>
    </row>
    <row r="340" spans="251:255" ht="13.5" customHeight="1">
      <c r="IQ340" s="6"/>
      <c r="IR340" s="6"/>
      <c r="IS340" s="27"/>
      <c r="IT340" s="29"/>
      <c r="IU340" s="29"/>
    </row>
    <row r="341" spans="251:255" ht="13.5" customHeight="1">
      <c r="IQ341" s="6"/>
      <c r="IR341" s="6"/>
      <c r="IS341" s="27"/>
      <c r="IT341" s="29"/>
      <c r="IU341" s="29"/>
    </row>
    <row r="342" spans="251:255" ht="13.5" customHeight="1">
      <c r="IQ342" s="6"/>
      <c r="IR342" s="6"/>
      <c r="IS342" s="27"/>
      <c r="IT342" s="29"/>
      <c r="IU342" s="29"/>
    </row>
    <row r="343" spans="251:255" ht="13.5" customHeight="1">
      <c r="IQ343" s="6"/>
      <c r="IR343" s="6"/>
      <c r="IS343" s="27"/>
      <c r="IT343" s="29"/>
      <c r="IU343" s="29"/>
    </row>
    <row r="344" spans="251:255" ht="13.5" customHeight="1">
      <c r="IQ344" s="6"/>
      <c r="IR344" s="6"/>
      <c r="IS344" s="27"/>
      <c r="IT344" s="29"/>
      <c r="IU344" s="29"/>
    </row>
    <row r="345" spans="251:255" ht="13.5" customHeight="1">
      <c r="IQ345" s="6"/>
      <c r="IR345" s="6"/>
      <c r="IS345" s="27"/>
      <c r="IT345" s="29"/>
      <c r="IU345" s="29"/>
    </row>
    <row r="346" spans="251:255" ht="13.5" customHeight="1">
      <c r="IQ346" s="6"/>
      <c r="IR346" s="6"/>
      <c r="IS346" s="27"/>
      <c r="IT346" s="29"/>
      <c r="IU346" s="29"/>
    </row>
    <row r="347" spans="251:255" ht="13.5" customHeight="1">
      <c r="IQ347" s="6"/>
      <c r="IR347" s="6"/>
      <c r="IS347" s="27"/>
      <c r="IT347" s="29"/>
      <c r="IU347" s="29"/>
    </row>
    <row r="348" spans="251:255" ht="13.5" customHeight="1">
      <c r="IQ348" s="6"/>
      <c r="IR348" s="6"/>
      <c r="IS348" s="27"/>
      <c r="IT348" s="29"/>
      <c r="IU348" s="29"/>
    </row>
    <row r="349" spans="251:255" ht="13.5" customHeight="1">
      <c r="IQ349" s="6"/>
      <c r="IR349" s="6"/>
      <c r="IS349" s="27"/>
      <c r="IT349" s="29"/>
      <c r="IU349" s="29"/>
    </row>
    <row r="350" spans="251:255" ht="13.5" customHeight="1">
      <c r="IQ350" s="6"/>
      <c r="IR350" s="6"/>
      <c r="IS350" s="27"/>
      <c r="IT350" s="29"/>
      <c r="IU350" s="29"/>
    </row>
    <row r="351" spans="251:255" ht="13.5" customHeight="1">
      <c r="IQ351" s="6"/>
      <c r="IR351" s="6"/>
      <c r="IS351" s="27"/>
      <c r="IT351" s="29"/>
      <c r="IU351" s="29"/>
    </row>
    <row r="352" spans="251:255" ht="13.5" customHeight="1">
      <c r="IQ352" s="6"/>
      <c r="IR352" s="6"/>
      <c r="IS352" s="27"/>
      <c r="IT352" s="29"/>
      <c r="IU352" s="29"/>
    </row>
  </sheetData>
  <mergeCells count="91">
    <mergeCell ref="B43:L43"/>
    <mergeCell ref="M43:O43"/>
    <mergeCell ref="P43:U43"/>
    <mergeCell ref="A3:AP3"/>
    <mergeCell ref="M28:O28"/>
    <mergeCell ref="P28:U28"/>
    <mergeCell ref="Z28:AM28"/>
    <mergeCell ref="AN28:AO28"/>
    <mergeCell ref="AG13:AO13"/>
    <mergeCell ref="B9:L9"/>
    <mergeCell ref="X9:AF9"/>
    <mergeCell ref="B10:L10"/>
    <mergeCell ref="M10:V10"/>
    <mergeCell ref="X10:AF10"/>
    <mergeCell ref="M9:V9"/>
    <mergeCell ref="X13:AF13"/>
    <mergeCell ref="B41:L41"/>
    <mergeCell ref="B39:L39"/>
    <mergeCell ref="M39:AO39"/>
    <mergeCell ref="B40:L40"/>
    <mergeCell ref="M40:AO40"/>
    <mergeCell ref="B37:L37"/>
    <mergeCell ref="M37:AO37"/>
    <mergeCell ref="B38:L38"/>
    <mergeCell ref="M38:AO38"/>
    <mergeCell ref="B42:L42"/>
    <mergeCell ref="M42:AO42"/>
    <mergeCell ref="M41:O41"/>
    <mergeCell ref="P41:U41"/>
    <mergeCell ref="Z41:AM41"/>
    <mergeCell ref="AN41:AO41"/>
    <mergeCell ref="B35:L35"/>
    <mergeCell ref="M35:AO35"/>
    <mergeCell ref="B36:L36"/>
    <mergeCell ref="M36:AO36"/>
    <mergeCell ref="B33:L33"/>
    <mergeCell ref="M33:AO33"/>
    <mergeCell ref="B34:L34"/>
    <mergeCell ref="M34:AO34"/>
    <mergeCell ref="B29:L29"/>
    <mergeCell ref="M29:AO29"/>
    <mergeCell ref="B32:L32"/>
    <mergeCell ref="M32:AO32"/>
    <mergeCell ref="B27:L27"/>
    <mergeCell ref="M27:AO27"/>
    <mergeCell ref="B28:L28"/>
    <mergeCell ref="B25:L25"/>
    <mergeCell ref="M25:AO25"/>
    <mergeCell ref="B26:L26"/>
    <mergeCell ref="M26:AO26"/>
    <mergeCell ref="B23:L23"/>
    <mergeCell ref="M23:AO23"/>
    <mergeCell ref="B24:L24"/>
    <mergeCell ref="M24:AO24"/>
    <mergeCell ref="B21:L21"/>
    <mergeCell ref="M21:AO21"/>
    <mergeCell ref="B22:L22"/>
    <mergeCell ref="M22:AO22"/>
    <mergeCell ref="B19:L19"/>
    <mergeCell ref="M19:AO19"/>
    <mergeCell ref="B20:L20"/>
    <mergeCell ref="M20:AO20"/>
    <mergeCell ref="B17:L17"/>
    <mergeCell ref="M17:AO17"/>
    <mergeCell ref="B18:L18"/>
    <mergeCell ref="V18:AF18"/>
    <mergeCell ref="X8:AF8"/>
    <mergeCell ref="AG8:AO8"/>
    <mergeCell ref="X14:AF14"/>
    <mergeCell ref="B11:L11"/>
    <mergeCell ref="X11:AF11"/>
    <mergeCell ref="B12:L12"/>
    <mergeCell ref="M12:O12"/>
    <mergeCell ref="X12:AF12"/>
    <mergeCell ref="AG12:AO12"/>
    <mergeCell ref="B13:L13"/>
    <mergeCell ref="A1:U1"/>
    <mergeCell ref="V1:AQ1"/>
    <mergeCell ref="A5:AO5"/>
    <mergeCell ref="AG10:AO10"/>
    <mergeCell ref="L6:V6"/>
    <mergeCell ref="W6:AA6"/>
    <mergeCell ref="AC6:AE6"/>
    <mergeCell ref="AF6:AG6"/>
    <mergeCell ref="B8:L8"/>
    <mergeCell ref="M8:V8"/>
    <mergeCell ref="B47:AA47"/>
    <mergeCell ref="B46:W46"/>
    <mergeCell ref="Y46:AA46"/>
    <mergeCell ref="AJ46:AO46"/>
    <mergeCell ref="AD46:AH46"/>
  </mergeCells>
  <dataValidations count="29">
    <dataValidation type="list" allowBlank="1" showInputMessage="1" showErrorMessage="1" prompt="Select &quot;Yes&quot; or &quot;No&quot;" error="Wrong Selection" sqref="M12:O12">
      <formula1>"No"</formula1>
    </dataValidation>
    <dataValidation allowBlank="1" showErrorMessage="1" prompt="&#10;" error="&#10;" sqref="M8:V8"/>
    <dataValidation type="whole" allowBlank="1" showInputMessage="1" showErrorMessage="1" prompt="Enter numeric values without using special characters like &quot;/&quot; or &quot;-&quot;" error="Only numeric characters allowed" sqref="AP40:AX41 AP27:AX28">
      <formula1>0</formula1>
      <formula2>9.99999999999999E+23</formula2>
    </dataValidation>
    <dataValidation type="list" allowBlank="1" showInputMessage="1" showErrorMessage="1" prompt="Select Quarter" error="Wrong Selection" sqref="W6:AA6">
      <formula1>$IQ$55:$IQ$58</formula1>
    </dataValidation>
    <dataValidation type="list" allowBlank="1" showInputMessage="1" showErrorMessage="1" prompt="Select Year" error="Incorrect selection" sqref="AC6:AE6">
      <formula1>$IQ$75:$IQ$77</formula1>
    </dataValidation>
    <dataValidation type="list" allowBlank="1" showInputMessage="1" showErrorMessage="1" prompt="Select one state from dropdown" error="Select one state from dropdown" sqref="M39:AO39 M26:AO26">
      <formula1>$IQ$89:$IQ$124</formula1>
    </dataValidation>
    <dataValidation type="custom" allowBlank="1" showInputMessage="1" showErrorMessage="1" prompt="Maximum Length = 75" errorTitle="Error" error="Numeric, Special Chararcter not Allowed Or Max Lenght Exceeding 75" sqref="M17:AO17">
      <formula1>IF(AND(IQ43=1,LEN(M17)&lt;=75),1,0)</formula1>
    </dataValidation>
    <dataValidation type="textLength" allowBlank="1" showInputMessage="1" showErrorMessage="1" error="Should be Blank" sqref="L7">
      <formula1>0</formula1>
      <formula2>0</formula2>
    </dataValidation>
    <dataValidation type="custom" allowBlank="1" showInputMessage="1" showErrorMessage="1" prompt="Maximum Length = 75" error="Invaid e-mail" sqref="M29:AO29">
      <formula1>IF(eMailVerification2=1,1,0)</formula1>
    </dataValidation>
    <dataValidation type="textLength" allowBlank="1" showInputMessage="1" showErrorMessage="1" prompt="Maximum Length = 25" errorTitle="Error" error="Maximum Length = 25" sqref="M21:AO25 M34:AO38">
      <formula1>0</formula1>
      <formula2>25</formula2>
    </dataValidation>
    <dataValidation allowBlank="1" showInputMessage="1" showErrorMessage="1" prompt="Specify the PAN  of the Deductor. This field is optional . A valid value must be provided or must be NULL." sqref="M10:V10"/>
    <dataValidation type="whole" allowBlank="1" showInputMessage="1" showErrorMessage="1" prompt="Length = 6, enter only numeric" error="Length = 6, enter only numeric" sqref="M40:AO40">
      <formula1>100000</formula1>
      <formula2>999999</formula2>
    </dataValidation>
    <dataValidation type="custom" allowBlank="1" showInputMessage="1" showErrorMessage="1" prompt="Maximum Length = 75" errorTitle="Error" error="Numeric, Special Chararcter not Allowed Or Max Lenght Exceeding 75" sqref="M32:AO32">
      <formula1>IF(AND(IQ42=1,LEN(M32)&lt;=75),1,0)</formula1>
    </dataValidation>
    <dataValidation type="list" showInputMessage="1" showErrorMessage="1" promptTitle="Select" prompt="Any one" error="Wrong Selection" sqref="V18:AF18">
      <formula1>$IQ$51:$IQ$52</formula1>
    </dataValidation>
    <dataValidation type="custom" allowBlank="1" showInputMessage="1" showErrorMessage="1" prompt="Maximum Length = 75" error="Invalid e-mail." sqref="M42:AO42">
      <formula1>IF(eMailVerification1=1,1,0)</formula1>
    </dataValidation>
    <dataValidation type="whole" allowBlank="1" showInputMessage="1" showErrorMessage="1" promptTitle="Enter STD Code" prompt="Enter numeric values without using special characters like &quot;+&quot; or &quot;-&quot;" error="Enter numeric values without using special characters like &quot;+&quot; or &quot;-&quot;" sqref="M41:O41">
      <formula1>1</formula1>
      <formula2>99999</formula2>
    </dataValidation>
    <dataValidation type="whole" allowBlank="1" showInputMessage="1" showErrorMessage="1" promptTitle="Enter Telephone Number" prompt="Enter numeric values without using special characters like &quot;+&quot; or &quot;-&quot;" error="Enter numeric values without using special characters like &quot;+&quot; or &quot;-&quot;" sqref="P41:U41">
      <formula1>1</formula1>
      <formula2>9999999999</formula2>
    </dataValidation>
    <dataValidation allowBlank="1" error="Only numeric characters allowed" sqref="Z28 Z41"/>
    <dataValidation type="list" allowBlank="1" showInputMessage="1" showErrorMessage="1" sqref="M43:O43">
      <formula1>"Y,N"</formula1>
    </dataValidation>
    <dataValidation type="whole" allowBlank="1" showInputMessage="1" showErrorMessage="1" prompt="Length = 6, enter only numeric values" error="Length = 6, enter only numeric values" sqref="M27:AO27">
      <formula1>100000</formula1>
      <formula2>999999</formula2>
    </dataValidation>
    <dataValidation type="custom" operator="equal" allowBlank="1" showInputMessage="1" showErrorMessage="1" prompt="Length = 15, enter numeric value" error="Length = 15, enter numeric value" sqref="AG12:AO13">
      <formula1>IF(LEN(AG12)&lt;&gt;15,0,IF(VALUE(AG12)&gt;0,1,0))</formula1>
    </dataValidation>
    <dataValidation type="textLength" allowBlank="1" showInputMessage="1" showErrorMessage="1" prompt="Maximum Length = 75" error="Maximum Length = 75" sqref="M19:AO19">
      <formula1>0</formula1>
      <formula2>75</formula2>
    </dataValidation>
    <dataValidation type="textLength" allowBlank="1" showInputMessage="1" showErrorMessage="1" prompt="Maximum Length = 20" error="Maximum Length = 20" sqref="M33:AO33">
      <formula1>0</formula1>
      <formula2>25</formula2>
    </dataValidation>
    <dataValidation type="whole" allowBlank="1" showInputMessage="1" showErrorMessage="1" promptTitle="Enter STD Code" prompt="numeric values without using special characters like &quot;+&quot; or &quot;-&quot;" error="numeric values without using special characters like &quot;+&quot; or &quot;-&quot;" sqref="M28:O28">
      <formula1>1</formula1>
      <formula2>99999</formula2>
    </dataValidation>
    <dataValidation type="whole" allowBlank="1" showInputMessage="1" showErrorMessage="1" promptTitle="Enter Telephone Number" prompt="Numeric values without using special characters like &quot;+&quot; or &quot;-&quot;" error="Enter numeric values without using special characters like &quot;+&quot; or &quot;-&quot;" sqref="P28:U28">
      <formula1>1</formula1>
      <formula2>9999999999</formula2>
    </dataValidation>
    <dataValidation type="list" allowBlank="1" showInputMessage="1" showErrorMessage="1" promptTitle="Select" prompt="Correct Financial Year" error="Wrong Selection" sqref="AG8:AO8">
      <formula1>$IQ$62:$IQ$64</formula1>
    </dataValidation>
    <dataValidation type="list" allowBlank="1" showInputMessage="1" showErrorMessage="1" prompt="Select one from dropdown" error="Select one from dropdown" sqref="AN28:AO28 AN41:AO41">
      <formula1>"Y,N"</formula1>
    </dataValidation>
    <dataValidation type="list" allowBlank="1" showInputMessage="1" showErrorMessage="1" sqref="Y46:AA46">
      <formula1>"Yes,No"</formula1>
    </dataValidation>
    <dataValidation type="custom" allowBlank="1" showInputMessage="1" showErrorMessage="1" prompt="Enter the 6-digit alphanumric ID generated after successful registration." error="Enter the 6-digit alphanumric ID generated after successful registration." sqref="AJ46:AO46">
      <formula1>IF(LEN(AJ46)&gt;6,0,1)</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IV872"/>
  <sheetViews>
    <sheetView workbookViewId="0" topLeftCell="A1">
      <pane ySplit="6" topLeftCell="BM7" activePane="bottomLeft" state="frozen"/>
      <selection pane="topLeft" activeCell="A1" sqref="A1"/>
      <selection pane="bottomLeft" activeCell="A7" sqref="A7"/>
    </sheetView>
  </sheetViews>
  <sheetFormatPr defaultColWidth="9.140625" defaultRowHeight="12.75"/>
  <cols>
    <col min="3" max="7" width="11.7109375" style="0" customWidth="1"/>
    <col min="8" max="8" width="9.140625" style="0" hidden="1" customWidth="1"/>
    <col min="9" max="9" width="12.7109375" style="0" customWidth="1"/>
    <col min="10" max="10" width="11.7109375" style="0" customWidth="1"/>
    <col min="11" max="11" width="11.7109375" style="11" hidden="1" customWidth="1"/>
    <col min="12" max="12" width="11.7109375" style="0" customWidth="1"/>
    <col min="13" max="13" width="11.7109375" style="0" hidden="1" customWidth="1"/>
    <col min="14" max="14" width="11.7109375" style="0" customWidth="1"/>
    <col min="15" max="15" width="11.7109375" style="0" hidden="1" customWidth="1"/>
    <col min="16" max="19" width="11.7109375" style="0" customWidth="1"/>
    <col min="20" max="23" width="12.7109375" style="0" customWidth="1"/>
    <col min="24" max="24" width="0" style="0" hidden="1" customWidth="1"/>
    <col min="27" max="27" width="9.140625" style="0" hidden="1" customWidth="1"/>
  </cols>
  <sheetData>
    <row r="1" spans="1:255" ht="12.75">
      <c r="A1" s="331" t="s">
        <v>24</v>
      </c>
      <c r="B1" s="330"/>
      <c r="C1" s="330"/>
      <c r="D1" s="330"/>
      <c r="E1" s="330"/>
      <c r="F1" s="330"/>
      <c r="G1" s="261"/>
      <c r="H1" s="261"/>
      <c r="I1" s="261"/>
      <c r="J1" s="261"/>
      <c r="K1" s="261"/>
      <c r="L1" s="262"/>
      <c r="M1" s="261"/>
      <c r="N1" s="261"/>
      <c r="O1" s="261"/>
      <c r="P1" s="261"/>
      <c r="Q1" s="263"/>
      <c r="R1" s="261"/>
      <c r="S1" s="263"/>
      <c r="T1" s="261"/>
      <c r="U1" s="261"/>
      <c r="V1" s="261"/>
      <c r="W1" s="261"/>
      <c r="Y1" s="13"/>
      <c r="IS1" s="17"/>
      <c r="IT1" s="17"/>
      <c r="IU1" s="17"/>
    </row>
    <row r="2" spans="1:23" ht="12.75">
      <c r="A2" s="264"/>
      <c r="B2" s="265"/>
      <c r="C2" s="266"/>
      <c r="D2" s="266"/>
      <c r="E2" s="266"/>
      <c r="F2" s="266"/>
      <c r="G2" s="266"/>
      <c r="H2" s="266"/>
      <c r="I2" s="266">
        <f>SUM(C2:G2)</f>
        <v>0</v>
      </c>
      <c r="J2" s="267"/>
      <c r="K2" s="266"/>
      <c r="L2" s="268"/>
      <c r="M2" s="269"/>
      <c r="N2" s="270"/>
      <c r="O2" s="269"/>
      <c r="P2" s="265"/>
      <c r="Q2" s="264"/>
      <c r="R2" s="265"/>
      <c r="S2" s="266"/>
      <c r="T2" s="271">
        <f>SUMIF(annexureChallanSrno,A2,annexureTotalDeposit)</f>
        <v>0</v>
      </c>
      <c r="U2" s="271">
        <f>SUMIF(annexureChallanSrno,A2,annexureTDS)</f>
        <v>0</v>
      </c>
      <c r="V2" s="271">
        <f>SUMIF(annexureChallanSrno,A2,annexureSurcharges)</f>
        <v>0</v>
      </c>
      <c r="W2" s="271">
        <f>SUMIF(annexureChallanSrno,A2,annexureEducation)</f>
        <v>0</v>
      </c>
    </row>
    <row r="3" spans="1:23" s="202" customFormat="1" ht="84">
      <c r="A3" s="272" t="s">
        <v>677</v>
      </c>
      <c r="B3" s="272" t="s">
        <v>470</v>
      </c>
      <c r="C3" s="272" t="s">
        <v>235</v>
      </c>
      <c r="D3" s="272" t="s">
        <v>236</v>
      </c>
      <c r="E3" s="272" t="s">
        <v>237</v>
      </c>
      <c r="F3" s="272" t="s">
        <v>152</v>
      </c>
      <c r="G3" s="272" t="s">
        <v>153</v>
      </c>
      <c r="H3" s="272" t="s">
        <v>463</v>
      </c>
      <c r="I3" s="272" t="s">
        <v>164</v>
      </c>
      <c r="J3" s="272" t="s">
        <v>274</v>
      </c>
      <c r="K3" s="272" t="s">
        <v>464</v>
      </c>
      <c r="L3" s="272" t="s">
        <v>238</v>
      </c>
      <c r="M3" s="272" t="s">
        <v>473</v>
      </c>
      <c r="N3" s="272" t="s">
        <v>687</v>
      </c>
      <c r="O3" s="272" t="s">
        <v>465</v>
      </c>
      <c r="P3" s="272" t="s">
        <v>682</v>
      </c>
      <c r="Q3" s="273" t="s">
        <v>686</v>
      </c>
      <c r="R3" s="272" t="s">
        <v>159</v>
      </c>
      <c r="S3" s="272" t="s">
        <v>160</v>
      </c>
      <c r="T3" s="273" t="s">
        <v>3</v>
      </c>
      <c r="U3" s="273" t="s">
        <v>161</v>
      </c>
      <c r="V3" s="273" t="s">
        <v>162</v>
      </c>
      <c r="W3" s="274" t="s">
        <v>163</v>
      </c>
    </row>
    <row r="4" spans="1:242" ht="12.75">
      <c r="A4" s="275">
        <v>-301</v>
      </c>
      <c r="B4" s="275"/>
      <c r="C4" s="275">
        <v>-302</v>
      </c>
      <c r="D4" s="275">
        <v>-303</v>
      </c>
      <c r="E4" s="275">
        <v>-304</v>
      </c>
      <c r="F4" s="275">
        <v>-305</v>
      </c>
      <c r="G4" s="275">
        <v>-306</v>
      </c>
      <c r="H4" s="275">
        <v>307</v>
      </c>
      <c r="I4" s="275">
        <v>-307</v>
      </c>
      <c r="J4" s="275">
        <v>-308</v>
      </c>
      <c r="K4" s="275">
        <v>309</v>
      </c>
      <c r="L4" s="275">
        <v>-309</v>
      </c>
      <c r="M4" s="275">
        <v>310</v>
      </c>
      <c r="N4" s="275">
        <v>-310</v>
      </c>
      <c r="O4" s="275">
        <v>311</v>
      </c>
      <c r="P4" s="275">
        <v>-311</v>
      </c>
      <c r="Q4" s="276">
        <v>-312</v>
      </c>
      <c r="R4" s="275"/>
      <c r="S4" s="276"/>
      <c r="T4" s="277"/>
      <c r="U4" s="277"/>
      <c r="V4" s="277"/>
      <c r="W4" s="27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row>
    <row r="5" spans="1:242" ht="13.5">
      <c r="A5" s="279">
        <v>1</v>
      </c>
      <c r="B5" s="279">
        <v>2</v>
      </c>
      <c r="C5" s="279">
        <v>3</v>
      </c>
      <c r="D5" s="279">
        <v>4</v>
      </c>
      <c r="E5" s="279">
        <v>5</v>
      </c>
      <c r="F5" s="279">
        <v>6</v>
      </c>
      <c r="G5" s="279">
        <v>7</v>
      </c>
      <c r="H5" s="279">
        <v>8</v>
      </c>
      <c r="I5" s="279">
        <v>9</v>
      </c>
      <c r="J5" s="279">
        <v>10</v>
      </c>
      <c r="K5" s="279">
        <v>11</v>
      </c>
      <c r="L5" s="279">
        <v>12</v>
      </c>
      <c r="M5" s="279">
        <v>13</v>
      </c>
      <c r="N5" s="279">
        <v>14</v>
      </c>
      <c r="O5" s="279">
        <v>15</v>
      </c>
      <c r="P5" s="279">
        <v>16</v>
      </c>
      <c r="Q5" s="279"/>
      <c r="R5" s="279"/>
      <c r="S5" s="280"/>
      <c r="T5" s="277"/>
      <c r="U5" s="277"/>
      <c r="V5" s="277"/>
      <c r="W5" s="27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row>
    <row r="6" spans="1:23" ht="12.75" hidden="1">
      <c r="A6" s="62">
        <v>1</v>
      </c>
      <c r="B6" s="62" t="s">
        <v>661</v>
      </c>
      <c r="C6" s="20">
        <v>23</v>
      </c>
      <c r="D6" s="20">
        <v>34</v>
      </c>
      <c r="E6" s="20">
        <v>43</v>
      </c>
      <c r="F6" s="21">
        <v>54</v>
      </c>
      <c r="G6" s="21">
        <v>54</v>
      </c>
      <c r="H6" s="84"/>
      <c r="I6" s="22">
        <v>208</v>
      </c>
      <c r="J6" s="166">
        <v>0</v>
      </c>
      <c r="K6" s="129"/>
      <c r="L6" s="120"/>
      <c r="M6" s="85"/>
      <c r="N6" s="86">
        <v>38504</v>
      </c>
      <c r="O6" s="85"/>
      <c r="P6" s="121">
        <v>45</v>
      </c>
      <c r="Q6" s="4" t="s">
        <v>838</v>
      </c>
      <c r="R6" s="19">
        <v>45</v>
      </c>
      <c r="S6" s="85">
        <v>45</v>
      </c>
      <c r="T6" s="87">
        <v>24</v>
      </c>
      <c r="U6" s="87">
        <v>23</v>
      </c>
      <c r="V6" s="87">
        <v>23</v>
      </c>
      <c r="W6" s="87">
        <v>23</v>
      </c>
    </row>
    <row r="7" spans="1:23" ht="12.75">
      <c r="A7" s="19"/>
      <c r="B7" s="62"/>
      <c r="C7" s="191"/>
      <c r="D7" s="191"/>
      <c r="E7" s="191"/>
      <c r="F7" s="191"/>
      <c r="G7" s="191"/>
      <c r="H7" s="129"/>
      <c r="I7" s="288">
        <f aca="true" t="shared" si="0" ref="I7:I38">SUM(C7:G7)</f>
        <v>0</v>
      </c>
      <c r="J7" s="166"/>
      <c r="K7" s="129"/>
      <c r="L7" s="120"/>
      <c r="M7" s="85"/>
      <c r="N7" s="86"/>
      <c r="O7" s="85"/>
      <c r="P7" s="121"/>
      <c r="Q7" s="4"/>
      <c r="R7" s="206"/>
      <c r="S7" s="207"/>
      <c r="T7" s="290">
        <f aca="true" t="shared" si="1" ref="T7:T38">SUMIF(annexureChallanSrno,A7,annexureTotalDeposit)</f>
        <v>0</v>
      </c>
      <c r="U7" s="290">
        <f aca="true" t="shared" si="2" ref="U7:U38">SUMIF(annexureChallanSrno,A7,annexureTDS)</f>
        <v>0</v>
      </c>
      <c r="V7" s="290">
        <f aca="true" t="shared" si="3" ref="V7:V38">SUMIF(annexureChallanSrno,A7,annexureSurcharges)</f>
        <v>0</v>
      </c>
      <c r="W7" s="290">
        <f aca="true" t="shared" si="4" ref="W7:W38">SUMIF(annexureChallanSrno,A7,annexureEducation)</f>
        <v>0</v>
      </c>
    </row>
    <row r="8" spans="1:23" s="137" customFormat="1" ht="12.75">
      <c r="A8" s="19"/>
      <c r="B8" s="62"/>
      <c r="C8" s="191"/>
      <c r="D8" s="191"/>
      <c r="E8" s="191"/>
      <c r="F8" s="191"/>
      <c r="G8" s="191"/>
      <c r="H8" s="129"/>
      <c r="I8" s="289">
        <f>SUM(C8:G8)</f>
        <v>0</v>
      </c>
      <c r="J8" s="166"/>
      <c r="K8" s="129"/>
      <c r="L8" s="120"/>
      <c r="M8" s="85"/>
      <c r="N8" s="86"/>
      <c r="O8" s="85"/>
      <c r="P8" s="121"/>
      <c r="Q8" s="4"/>
      <c r="R8" s="206"/>
      <c r="S8" s="207"/>
      <c r="T8" s="291">
        <f>SUMIF(annexureChallanSrno,A8,annexureTotalDeposit)</f>
        <v>0</v>
      </c>
      <c r="U8" s="291">
        <f>SUMIF(annexureChallanSrno,A8,annexureTDS)</f>
        <v>0</v>
      </c>
      <c r="V8" s="291">
        <f>SUMIF(annexureChallanSrno,A8,annexureSurcharges)</f>
        <v>0</v>
      </c>
      <c r="W8" s="291">
        <f>SUMIF(annexureChallanSrno,A8,annexureEducation)</f>
        <v>0</v>
      </c>
    </row>
    <row r="9" spans="1:23" s="137" customFormat="1" ht="12.75">
      <c r="A9" s="19"/>
      <c r="B9" s="62"/>
      <c r="C9" s="191"/>
      <c r="D9" s="191"/>
      <c r="E9" s="191"/>
      <c r="F9" s="191"/>
      <c r="G9" s="191"/>
      <c r="H9" s="129"/>
      <c r="I9" s="289">
        <f>SUM(C9:G9)</f>
        <v>0</v>
      </c>
      <c r="J9" s="166"/>
      <c r="K9" s="129"/>
      <c r="L9" s="120"/>
      <c r="M9" s="85"/>
      <c r="N9" s="86"/>
      <c r="O9" s="85"/>
      <c r="P9" s="121"/>
      <c r="Q9" s="4"/>
      <c r="R9" s="206"/>
      <c r="S9" s="207"/>
      <c r="T9" s="291">
        <f>SUMIF(annexureChallanSrno,A9,annexureTotalDeposit)</f>
        <v>0</v>
      </c>
      <c r="U9" s="291">
        <f>SUMIF(annexureChallanSrno,A9,annexureTDS)</f>
        <v>0</v>
      </c>
      <c r="V9" s="291">
        <f>SUMIF(annexureChallanSrno,A9,annexureSurcharges)</f>
        <v>0</v>
      </c>
      <c r="W9" s="291">
        <f>SUMIF(annexureChallanSrno,A9,annexureEducation)</f>
        <v>0</v>
      </c>
    </row>
    <row r="10" spans="1:23" ht="12.75">
      <c r="A10" s="19"/>
      <c r="B10" s="62"/>
      <c r="C10" s="191"/>
      <c r="D10" s="191"/>
      <c r="E10" s="191"/>
      <c r="F10" s="191"/>
      <c r="G10" s="191"/>
      <c r="H10" s="129"/>
      <c r="I10" s="288">
        <f t="shared" si="0"/>
        <v>0</v>
      </c>
      <c r="J10" s="166"/>
      <c r="K10" s="129"/>
      <c r="L10" s="120"/>
      <c r="M10" s="85"/>
      <c r="N10" s="86"/>
      <c r="O10" s="85"/>
      <c r="P10" s="121"/>
      <c r="Q10" s="4"/>
      <c r="R10" s="206"/>
      <c r="S10" s="207"/>
      <c r="T10" s="290">
        <f t="shared" si="1"/>
        <v>0</v>
      </c>
      <c r="U10" s="290">
        <f t="shared" si="2"/>
        <v>0</v>
      </c>
      <c r="V10" s="290">
        <f t="shared" si="3"/>
        <v>0</v>
      </c>
      <c r="W10" s="290">
        <f t="shared" si="4"/>
        <v>0</v>
      </c>
    </row>
    <row r="11" spans="1:23" ht="12.75">
      <c r="A11" s="19"/>
      <c r="B11" s="62"/>
      <c r="C11" s="191"/>
      <c r="D11" s="191"/>
      <c r="E11" s="191"/>
      <c r="F11" s="191"/>
      <c r="G11" s="191"/>
      <c r="H11" s="129"/>
      <c r="I11" s="288">
        <f t="shared" si="0"/>
        <v>0</v>
      </c>
      <c r="J11" s="166"/>
      <c r="K11" s="129"/>
      <c r="L11" s="120"/>
      <c r="M11" s="85"/>
      <c r="N11" s="86"/>
      <c r="O11" s="85"/>
      <c r="P11" s="121"/>
      <c r="Q11" s="4"/>
      <c r="R11" s="206"/>
      <c r="S11" s="207"/>
      <c r="T11" s="290">
        <f t="shared" si="1"/>
        <v>0</v>
      </c>
      <c r="U11" s="290">
        <f t="shared" si="2"/>
        <v>0</v>
      </c>
      <c r="V11" s="290">
        <f t="shared" si="3"/>
        <v>0</v>
      </c>
      <c r="W11" s="290">
        <f t="shared" si="4"/>
        <v>0</v>
      </c>
    </row>
    <row r="12" spans="1:23" ht="12.75">
      <c r="A12" s="19"/>
      <c r="B12" s="62"/>
      <c r="C12" s="191"/>
      <c r="D12" s="191"/>
      <c r="E12" s="191"/>
      <c r="F12" s="191"/>
      <c r="G12" s="191"/>
      <c r="H12" s="129"/>
      <c r="I12" s="288">
        <f t="shared" si="0"/>
        <v>0</v>
      </c>
      <c r="J12" s="166"/>
      <c r="K12" s="129"/>
      <c r="L12" s="120"/>
      <c r="M12" s="85"/>
      <c r="N12" s="86"/>
      <c r="O12" s="85"/>
      <c r="P12" s="121"/>
      <c r="Q12" s="4"/>
      <c r="R12" s="206"/>
      <c r="S12" s="207"/>
      <c r="T12" s="290">
        <f t="shared" si="1"/>
        <v>0</v>
      </c>
      <c r="U12" s="290">
        <f t="shared" si="2"/>
        <v>0</v>
      </c>
      <c r="V12" s="290">
        <f t="shared" si="3"/>
        <v>0</v>
      </c>
      <c r="W12" s="290">
        <f t="shared" si="4"/>
        <v>0</v>
      </c>
    </row>
    <row r="13" spans="1:23" ht="12.75">
      <c r="A13" s="19"/>
      <c r="B13" s="62"/>
      <c r="C13" s="191"/>
      <c r="D13" s="191"/>
      <c r="E13" s="191"/>
      <c r="F13" s="191"/>
      <c r="G13" s="191"/>
      <c r="H13" s="129"/>
      <c r="I13" s="288">
        <f t="shared" si="0"/>
        <v>0</v>
      </c>
      <c r="J13" s="166"/>
      <c r="K13" s="129"/>
      <c r="L13" s="120"/>
      <c r="M13" s="85"/>
      <c r="N13" s="86"/>
      <c r="O13" s="85"/>
      <c r="P13" s="121"/>
      <c r="Q13" s="4"/>
      <c r="R13" s="206"/>
      <c r="S13" s="207"/>
      <c r="T13" s="290">
        <f t="shared" si="1"/>
        <v>0</v>
      </c>
      <c r="U13" s="290">
        <f t="shared" si="2"/>
        <v>0</v>
      </c>
      <c r="V13" s="290">
        <f t="shared" si="3"/>
        <v>0</v>
      </c>
      <c r="W13" s="290">
        <f t="shared" si="4"/>
        <v>0</v>
      </c>
    </row>
    <row r="14" spans="1:23" ht="12.75">
      <c r="A14" s="19"/>
      <c r="B14" s="62"/>
      <c r="C14" s="191"/>
      <c r="D14" s="191"/>
      <c r="E14" s="191"/>
      <c r="F14" s="191"/>
      <c r="G14" s="191"/>
      <c r="H14" s="129"/>
      <c r="I14" s="288">
        <f t="shared" si="0"/>
        <v>0</v>
      </c>
      <c r="J14" s="166"/>
      <c r="K14" s="129"/>
      <c r="L14" s="120"/>
      <c r="M14" s="85"/>
      <c r="N14" s="86"/>
      <c r="O14" s="85"/>
      <c r="P14" s="121"/>
      <c r="Q14" s="4"/>
      <c r="R14" s="206"/>
      <c r="S14" s="207"/>
      <c r="T14" s="290">
        <f t="shared" si="1"/>
        <v>0</v>
      </c>
      <c r="U14" s="290">
        <f t="shared" si="2"/>
        <v>0</v>
      </c>
      <c r="V14" s="290">
        <f t="shared" si="3"/>
        <v>0</v>
      </c>
      <c r="W14" s="290">
        <f t="shared" si="4"/>
        <v>0</v>
      </c>
    </row>
    <row r="15" spans="1:23" ht="12.75">
      <c r="A15" s="19"/>
      <c r="B15" s="62"/>
      <c r="C15" s="191"/>
      <c r="D15" s="191"/>
      <c r="E15" s="191"/>
      <c r="F15" s="191"/>
      <c r="G15" s="191"/>
      <c r="H15" s="129"/>
      <c r="I15" s="288">
        <f t="shared" si="0"/>
        <v>0</v>
      </c>
      <c r="J15" s="166"/>
      <c r="K15" s="129"/>
      <c r="L15" s="120"/>
      <c r="M15" s="85"/>
      <c r="N15" s="86"/>
      <c r="O15" s="85"/>
      <c r="P15" s="121"/>
      <c r="Q15" s="4"/>
      <c r="R15" s="206"/>
      <c r="S15" s="207"/>
      <c r="T15" s="290">
        <f t="shared" si="1"/>
        <v>0</v>
      </c>
      <c r="U15" s="290">
        <f t="shared" si="2"/>
        <v>0</v>
      </c>
      <c r="V15" s="290">
        <f t="shared" si="3"/>
        <v>0</v>
      </c>
      <c r="W15" s="290">
        <f t="shared" si="4"/>
        <v>0</v>
      </c>
    </row>
    <row r="16" spans="1:23" s="137" customFormat="1" ht="12.75">
      <c r="A16" s="19"/>
      <c r="B16" s="62"/>
      <c r="C16" s="191"/>
      <c r="D16" s="191"/>
      <c r="E16" s="191"/>
      <c r="F16" s="191"/>
      <c r="G16" s="191"/>
      <c r="H16" s="129"/>
      <c r="I16" s="289">
        <f t="shared" si="0"/>
        <v>0</v>
      </c>
      <c r="J16" s="166"/>
      <c r="K16" s="129"/>
      <c r="L16" s="120"/>
      <c r="M16" s="85"/>
      <c r="N16" s="86"/>
      <c r="O16" s="85"/>
      <c r="P16" s="121"/>
      <c r="Q16" s="4"/>
      <c r="R16" s="206"/>
      <c r="S16" s="207"/>
      <c r="T16" s="291">
        <f t="shared" si="1"/>
        <v>0</v>
      </c>
      <c r="U16" s="291">
        <f t="shared" si="2"/>
        <v>0</v>
      </c>
      <c r="V16" s="291">
        <f t="shared" si="3"/>
        <v>0</v>
      </c>
      <c r="W16" s="291">
        <f t="shared" si="4"/>
        <v>0</v>
      </c>
    </row>
    <row r="17" spans="1:23" s="137" customFormat="1" ht="12.75">
      <c r="A17" s="19"/>
      <c r="B17" s="62"/>
      <c r="C17" s="191"/>
      <c r="D17" s="191"/>
      <c r="E17" s="191"/>
      <c r="F17" s="191"/>
      <c r="G17" s="191"/>
      <c r="H17" s="129"/>
      <c r="I17" s="289">
        <f t="shared" si="0"/>
        <v>0</v>
      </c>
      <c r="J17" s="166"/>
      <c r="K17" s="129"/>
      <c r="L17" s="120"/>
      <c r="M17" s="85"/>
      <c r="N17" s="86"/>
      <c r="O17" s="85"/>
      <c r="P17" s="121"/>
      <c r="Q17" s="4"/>
      <c r="R17" s="206"/>
      <c r="S17" s="207"/>
      <c r="T17" s="291">
        <f t="shared" si="1"/>
        <v>0</v>
      </c>
      <c r="U17" s="291">
        <f t="shared" si="2"/>
        <v>0</v>
      </c>
      <c r="V17" s="291">
        <f t="shared" si="3"/>
        <v>0</v>
      </c>
      <c r="W17" s="291">
        <f t="shared" si="4"/>
        <v>0</v>
      </c>
    </row>
    <row r="18" spans="1:23" s="137" customFormat="1" ht="12.75">
      <c r="A18" s="19"/>
      <c r="B18" s="62"/>
      <c r="C18" s="191"/>
      <c r="D18" s="191"/>
      <c r="E18" s="191"/>
      <c r="F18" s="191"/>
      <c r="G18" s="191"/>
      <c r="H18" s="129"/>
      <c r="I18" s="289">
        <f t="shared" si="0"/>
        <v>0</v>
      </c>
      <c r="J18" s="166"/>
      <c r="K18" s="129"/>
      <c r="L18" s="120"/>
      <c r="M18" s="85"/>
      <c r="N18" s="86"/>
      <c r="O18" s="85"/>
      <c r="P18" s="121"/>
      <c r="Q18" s="4"/>
      <c r="R18" s="206"/>
      <c r="S18" s="207"/>
      <c r="T18" s="291">
        <f t="shared" si="1"/>
        <v>0</v>
      </c>
      <c r="U18" s="291">
        <f t="shared" si="2"/>
        <v>0</v>
      </c>
      <c r="V18" s="291">
        <f t="shared" si="3"/>
        <v>0</v>
      </c>
      <c r="W18" s="291">
        <f t="shared" si="4"/>
        <v>0</v>
      </c>
    </row>
    <row r="19" spans="1:23" s="137" customFormat="1" ht="12.75">
      <c r="A19" s="19"/>
      <c r="B19" s="62"/>
      <c r="C19" s="191"/>
      <c r="D19" s="191"/>
      <c r="E19" s="191"/>
      <c r="F19" s="191"/>
      <c r="G19" s="191"/>
      <c r="H19" s="129"/>
      <c r="I19" s="289">
        <f t="shared" si="0"/>
        <v>0</v>
      </c>
      <c r="J19" s="166"/>
      <c r="K19" s="129"/>
      <c r="L19" s="120"/>
      <c r="M19" s="85"/>
      <c r="N19" s="86"/>
      <c r="O19" s="85"/>
      <c r="P19" s="121"/>
      <c r="Q19" s="4"/>
      <c r="R19" s="206"/>
      <c r="S19" s="207"/>
      <c r="T19" s="291">
        <f t="shared" si="1"/>
        <v>0</v>
      </c>
      <c r="U19" s="291">
        <f t="shared" si="2"/>
        <v>0</v>
      </c>
      <c r="V19" s="291">
        <f t="shared" si="3"/>
        <v>0</v>
      </c>
      <c r="W19" s="291">
        <f t="shared" si="4"/>
        <v>0</v>
      </c>
    </row>
    <row r="20" spans="1:23" s="137" customFormat="1" ht="12.75">
      <c r="A20" s="19"/>
      <c r="B20" s="62"/>
      <c r="C20" s="191"/>
      <c r="D20" s="191"/>
      <c r="E20" s="191"/>
      <c r="F20" s="191"/>
      <c r="G20" s="191"/>
      <c r="H20" s="129"/>
      <c r="I20" s="289">
        <f t="shared" si="0"/>
        <v>0</v>
      </c>
      <c r="J20" s="166"/>
      <c r="K20" s="129"/>
      <c r="L20" s="120"/>
      <c r="M20" s="85"/>
      <c r="N20" s="86"/>
      <c r="O20" s="85"/>
      <c r="P20" s="121"/>
      <c r="Q20" s="4"/>
      <c r="R20" s="206"/>
      <c r="S20" s="207"/>
      <c r="T20" s="291">
        <f t="shared" si="1"/>
        <v>0</v>
      </c>
      <c r="U20" s="291">
        <f t="shared" si="2"/>
        <v>0</v>
      </c>
      <c r="V20" s="291">
        <f t="shared" si="3"/>
        <v>0</v>
      </c>
      <c r="W20" s="291">
        <f t="shared" si="4"/>
        <v>0</v>
      </c>
    </row>
    <row r="21" spans="1:23" s="137" customFormat="1" ht="12.75">
      <c r="A21" s="19"/>
      <c r="B21" s="62"/>
      <c r="C21" s="191"/>
      <c r="D21" s="191"/>
      <c r="E21" s="191"/>
      <c r="F21" s="191"/>
      <c r="G21" s="191"/>
      <c r="H21" s="129"/>
      <c r="I21" s="289">
        <f t="shared" si="0"/>
        <v>0</v>
      </c>
      <c r="J21" s="166"/>
      <c r="K21" s="129"/>
      <c r="L21" s="120"/>
      <c r="M21" s="85"/>
      <c r="N21" s="86"/>
      <c r="O21" s="85"/>
      <c r="P21" s="121"/>
      <c r="Q21" s="4"/>
      <c r="R21" s="206"/>
      <c r="S21" s="207"/>
      <c r="T21" s="291">
        <f t="shared" si="1"/>
        <v>0</v>
      </c>
      <c r="U21" s="291">
        <f t="shared" si="2"/>
        <v>0</v>
      </c>
      <c r="V21" s="291">
        <f t="shared" si="3"/>
        <v>0</v>
      </c>
      <c r="W21" s="291">
        <f t="shared" si="4"/>
        <v>0</v>
      </c>
    </row>
    <row r="22" spans="1:23" s="137" customFormat="1" ht="12.75">
      <c r="A22" s="19"/>
      <c r="B22" s="62"/>
      <c r="C22" s="191"/>
      <c r="D22" s="191"/>
      <c r="E22" s="191"/>
      <c r="F22" s="191"/>
      <c r="G22" s="191"/>
      <c r="H22" s="129"/>
      <c r="I22" s="289">
        <f t="shared" si="0"/>
        <v>0</v>
      </c>
      <c r="J22" s="166"/>
      <c r="K22" s="129"/>
      <c r="L22" s="120"/>
      <c r="M22" s="85"/>
      <c r="N22" s="86"/>
      <c r="O22" s="85"/>
      <c r="P22" s="121"/>
      <c r="Q22" s="4"/>
      <c r="R22" s="206"/>
      <c r="S22" s="207"/>
      <c r="T22" s="291">
        <f t="shared" si="1"/>
        <v>0</v>
      </c>
      <c r="U22" s="291">
        <f t="shared" si="2"/>
        <v>0</v>
      </c>
      <c r="V22" s="291">
        <f t="shared" si="3"/>
        <v>0</v>
      </c>
      <c r="W22" s="291">
        <f t="shared" si="4"/>
        <v>0</v>
      </c>
    </row>
    <row r="23" spans="1:23" s="137" customFormat="1" ht="12.75">
      <c r="A23" s="19"/>
      <c r="B23" s="62"/>
      <c r="C23" s="191"/>
      <c r="D23" s="191"/>
      <c r="E23" s="191"/>
      <c r="F23" s="191"/>
      <c r="G23" s="191"/>
      <c r="H23" s="129"/>
      <c r="I23" s="289">
        <f t="shared" si="0"/>
        <v>0</v>
      </c>
      <c r="J23" s="166"/>
      <c r="K23" s="129"/>
      <c r="L23" s="120"/>
      <c r="M23" s="85"/>
      <c r="N23" s="86"/>
      <c r="O23" s="85"/>
      <c r="P23" s="121"/>
      <c r="Q23" s="4"/>
      <c r="R23" s="206"/>
      <c r="S23" s="207"/>
      <c r="T23" s="291">
        <f t="shared" si="1"/>
        <v>0</v>
      </c>
      <c r="U23" s="291">
        <f t="shared" si="2"/>
        <v>0</v>
      </c>
      <c r="V23" s="291">
        <f t="shared" si="3"/>
        <v>0</v>
      </c>
      <c r="W23" s="291">
        <f t="shared" si="4"/>
        <v>0</v>
      </c>
    </row>
    <row r="24" spans="1:23" s="137" customFormat="1" ht="12.75">
      <c r="A24" s="19"/>
      <c r="B24" s="62"/>
      <c r="C24" s="191"/>
      <c r="D24" s="191"/>
      <c r="E24" s="191"/>
      <c r="F24" s="191"/>
      <c r="G24" s="191"/>
      <c r="H24" s="129"/>
      <c r="I24" s="289">
        <f t="shared" si="0"/>
        <v>0</v>
      </c>
      <c r="J24" s="166"/>
      <c r="K24" s="129"/>
      <c r="L24" s="120"/>
      <c r="M24" s="85"/>
      <c r="N24" s="86"/>
      <c r="O24" s="85"/>
      <c r="P24" s="121"/>
      <c r="Q24" s="4"/>
      <c r="R24" s="206"/>
      <c r="S24" s="207"/>
      <c r="T24" s="291">
        <f t="shared" si="1"/>
        <v>0</v>
      </c>
      <c r="U24" s="291">
        <f t="shared" si="2"/>
        <v>0</v>
      </c>
      <c r="V24" s="291">
        <f t="shared" si="3"/>
        <v>0</v>
      </c>
      <c r="W24" s="291">
        <f t="shared" si="4"/>
        <v>0</v>
      </c>
    </row>
    <row r="25" spans="1:23" s="137" customFormat="1" ht="12.75">
      <c r="A25" s="19"/>
      <c r="B25" s="62"/>
      <c r="C25" s="191"/>
      <c r="D25" s="191"/>
      <c r="E25" s="191"/>
      <c r="F25" s="191"/>
      <c r="G25" s="191"/>
      <c r="H25" s="129"/>
      <c r="I25" s="289">
        <f t="shared" si="0"/>
        <v>0</v>
      </c>
      <c r="J25" s="166"/>
      <c r="K25" s="129"/>
      <c r="L25" s="120"/>
      <c r="M25" s="85"/>
      <c r="N25" s="86"/>
      <c r="O25" s="85"/>
      <c r="P25" s="121"/>
      <c r="Q25" s="4"/>
      <c r="R25" s="206"/>
      <c r="S25" s="207"/>
      <c r="T25" s="291">
        <f t="shared" si="1"/>
        <v>0</v>
      </c>
      <c r="U25" s="291">
        <f t="shared" si="2"/>
        <v>0</v>
      </c>
      <c r="V25" s="291">
        <f t="shared" si="3"/>
        <v>0</v>
      </c>
      <c r="W25" s="291">
        <f t="shared" si="4"/>
        <v>0</v>
      </c>
    </row>
    <row r="26" spans="1:23" s="137" customFormat="1" ht="12.75">
      <c r="A26" s="19"/>
      <c r="B26" s="62"/>
      <c r="C26" s="191"/>
      <c r="D26" s="191"/>
      <c r="E26" s="191"/>
      <c r="F26" s="191"/>
      <c r="G26" s="191"/>
      <c r="H26" s="129"/>
      <c r="I26" s="289">
        <f t="shared" si="0"/>
        <v>0</v>
      </c>
      <c r="J26" s="166"/>
      <c r="K26" s="129"/>
      <c r="L26" s="120"/>
      <c r="M26" s="85"/>
      <c r="N26" s="86"/>
      <c r="O26" s="85"/>
      <c r="P26" s="121"/>
      <c r="Q26" s="4"/>
      <c r="R26" s="206"/>
      <c r="S26" s="207"/>
      <c r="T26" s="291">
        <f t="shared" si="1"/>
        <v>0</v>
      </c>
      <c r="U26" s="291">
        <f t="shared" si="2"/>
        <v>0</v>
      </c>
      <c r="V26" s="291">
        <f t="shared" si="3"/>
        <v>0</v>
      </c>
      <c r="W26" s="291">
        <f t="shared" si="4"/>
        <v>0</v>
      </c>
    </row>
    <row r="27" spans="1:23" s="137" customFormat="1" ht="12.75">
      <c r="A27" s="19"/>
      <c r="B27" s="62"/>
      <c r="C27" s="191"/>
      <c r="D27" s="191"/>
      <c r="E27" s="191"/>
      <c r="F27" s="191"/>
      <c r="G27" s="191"/>
      <c r="H27" s="129"/>
      <c r="I27" s="289">
        <f t="shared" si="0"/>
        <v>0</v>
      </c>
      <c r="J27" s="166"/>
      <c r="K27" s="129"/>
      <c r="L27" s="120"/>
      <c r="M27" s="85"/>
      <c r="N27" s="86"/>
      <c r="O27" s="85"/>
      <c r="P27" s="121"/>
      <c r="Q27" s="4"/>
      <c r="R27" s="206"/>
      <c r="S27" s="207"/>
      <c r="T27" s="291">
        <f t="shared" si="1"/>
        <v>0</v>
      </c>
      <c r="U27" s="291">
        <f t="shared" si="2"/>
        <v>0</v>
      </c>
      <c r="V27" s="291">
        <f t="shared" si="3"/>
        <v>0</v>
      </c>
      <c r="W27" s="291">
        <f t="shared" si="4"/>
        <v>0</v>
      </c>
    </row>
    <row r="28" spans="1:23" s="137" customFormat="1" ht="12.75">
      <c r="A28" s="19"/>
      <c r="B28" s="62"/>
      <c r="C28" s="191"/>
      <c r="D28" s="191"/>
      <c r="E28" s="191"/>
      <c r="F28" s="191"/>
      <c r="G28" s="191"/>
      <c r="H28" s="129"/>
      <c r="I28" s="289">
        <f t="shared" si="0"/>
        <v>0</v>
      </c>
      <c r="J28" s="166"/>
      <c r="K28" s="129"/>
      <c r="L28" s="120"/>
      <c r="M28" s="85"/>
      <c r="N28" s="86"/>
      <c r="O28" s="85"/>
      <c r="P28" s="121"/>
      <c r="Q28" s="4"/>
      <c r="R28" s="206"/>
      <c r="S28" s="207"/>
      <c r="T28" s="291">
        <f t="shared" si="1"/>
        <v>0</v>
      </c>
      <c r="U28" s="291">
        <f t="shared" si="2"/>
        <v>0</v>
      </c>
      <c r="V28" s="291">
        <f t="shared" si="3"/>
        <v>0</v>
      </c>
      <c r="W28" s="291">
        <f t="shared" si="4"/>
        <v>0</v>
      </c>
    </row>
    <row r="29" spans="1:23" s="137" customFormat="1" ht="12.75">
      <c r="A29" s="19"/>
      <c r="B29" s="62"/>
      <c r="C29" s="191"/>
      <c r="D29" s="191"/>
      <c r="E29" s="191"/>
      <c r="F29" s="191"/>
      <c r="G29" s="191"/>
      <c r="H29" s="129"/>
      <c r="I29" s="289">
        <f t="shared" si="0"/>
        <v>0</v>
      </c>
      <c r="J29" s="166"/>
      <c r="K29" s="129"/>
      <c r="L29" s="120"/>
      <c r="M29" s="85"/>
      <c r="N29" s="86"/>
      <c r="O29" s="85"/>
      <c r="P29" s="121"/>
      <c r="Q29" s="4"/>
      <c r="R29" s="206"/>
      <c r="S29" s="207"/>
      <c r="T29" s="291">
        <f t="shared" si="1"/>
        <v>0</v>
      </c>
      <c r="U29" s="291">
        <f t="shared" si="2"/>
        <v>0</v>
      </c>
      <c r="V29" s="291">
        <f t="shared" si="3"/>
        <v>0</v>
      </c>
      <c r="W29" s="291">
        <f t="shared" si="4"/>
        <v>0</v>
      </c>
    </row>
    <row r="30" spans="1:23" s="137" customFormat="1" ht="12.75">
      <c r="A30" s="19"/>
      <c r="B30" s="62"/>
      <c r="C30" s="191"/>
      <c r="D30" s="191"/>
      <c r="E30" s="191"/>
      <c r="F30" s="191"/>
      <c r="G30" s="191"/>
      <c r="H30" s="129"/>
      <c r="I30" s="289">
        <f t="shared" si="0"/>
        <v>0</v>
      </c>
      <c r="J30" s="166"/>
      <c r="K30" s="129"/>
      <c r="L30" s="120"/>
      <c r="M30" s="85"/>
      <c r="N30" s="86"/>
      <c r="O30" s="85"/>
      <c r="P30" s="121"/>
      <c r="Q30" s="4"/>
      <c r="R30" s="206"/>
      <c r="S30" s="207"/>
      <c r="T30" s="291">
        <f t="shared" si="1"/>
        <v>0</v>
      </c>
      <c r="U30" s="291">
        <f t="shared" si="2"/>
        <v>0</v>
      </c>
      <c r="V30" s="291">
        <f t="shared" si="3"/>
        <v>0</v>
      </c>
      <c r="W30" s="291">
        <f t="shared" si="4"/>
        <v>0</v>
      </c>
    </row>
    <row r="31" spans="1:23" s="137" customFormat="1" ht="12.75">
      <c r="A31" s="19"/>
      <c r="B31" s="62"/>
      <c r="C31" s="191"/>
      <c r="D31" s="191"/>
      <c r="E31" s="191"/>
      <c r="F31" s="191"/>
      <c r="G31" s="191"/>
      <c r="H31" s="129"/>
      <c r="I31" s="289">
        <f t="shared" si="0"/>
        <v>0</v>
      </c>
      <c r="J31" s="166"/>
      <c r="K31" s="129"/>
      <c r="L31" s="120"/>
      <c r="M31" s="85"/>
      <c r="N31" s="86"/>
      <c r="O31" s="85"/>
      <c r="P31" s="121"/>
      <c r="Q31" s="4"/>
      <c r="R31" s="206"/>
      <c r="S31" s="207"/>
      <c r="T31" s="291">
        <f t="shared" si="1"/>
        <v>0</v>
      </c>
      <c r="U31" s="291">
        <f t="shared" si="2"/>
        <v>0</v>
      </c>
      <c r="V31" s="291">
        <f t="shared" si="3"/>
        <v>0</v>
      </c>
      <c r="W31" s="291">
        <f t="shared" si="4"/>
        <v>0</v>
      </c>
    </row>
    <row r="32" spans="1:23" s="137" customFormat="1" ht="12.75">
      <c r="A32" s="19"/>
      <c r="B32" s="62"/>
      <c r="C32" s="191"/>
      <c r="D32" s="191"/>
      <c r="E32" s="191"/>
      <c r="F32" s="191"/>
      <c r="G32" s="191"/>
      <c r="H32" s="129"/>
      <c r="I32" s="289">
        <f t="shared" si="0"/>
        <v>0</v>
      </c>
      <c r="J32" s="166"/>
      <c r="K32" s="129"/>
      <c r="L32" s="120"/>
      <c r="M32" s="85"/>
      <c r="N32" s="86"/>
      <c r="O32" s="85"/>
      <c r="P32" s="121"/>
      <c r="Q32" s="4"/>
      <c r="R32" s="206"/>
      <c r="S32" s="207"/>
      <c r="T32" s="291">
        <f t="shared" si="1"/>
        <v>0</v>
      </c>
      <c r="U32" s="291">
        <f t="shared" si="2"/>
        <v>0</v>
      </c>
      <c r="V32" s="291">
        <f t="shared" si="3"/>
        <v>0</v>
      </c>
      <c r="W32" s="291">
        <f t="shared" si="4"/>
        <v>0</v>
      </c>
    </row>
    <row r="33" spans="1:23" s="137" customFormat="1" ht="12.75">
      <c r="A33" s="19"/>
      <c r="B33" s="62"/>
      <c r="C33" s="191"/>
      <c r="D33" s="191"/>
      <c r="E33" s="191"/>
      <c r="F33" s="191"/>
      <c r="G33" s="191"/>
      <c r="H33" s="129"/>
      <c r="I33" s="289">
        <f t="shared" si="0"/>
        <v>0</v>
      </c>
      <c r="J33" s="166"/>
      <c r="K33" s="129"/>
      <c r="L33" s="120"/>
      <c r="M33" s="85"/>
      <c r="N33" s="86"/>
      <c r="O33" s="85"/>
      <c r="P33" s="121"/>
      <c r="Q33" s="4"/>
      <c r="R33" s="206"/>
      <c r="S33" s="207"/>
      <c r="T33" s="291">
        <f t="shared" si="1"/>
        <v>0</v>
      </c>
      <c r="U33" s="291">
        <f t="shared" si="2"/>
        <v>0</v>
      </c>
      <c r="V33" s="291">
        <f t="shared" si="3"/>
        <v>0</v>
      </c>
      <c r="W33" s="291">
        <f t="shared" si="4"/>
        <v>0</v>
      </c>
    </row>
    <row r="34" spans="1:23" s="137" customFormat="1" ht="12.75">
      <c r="A34" s="19"/>
      <c r="B34" s="62"/>
      <c r="C34" s="191"/>
      <c r="D34" s="191"/>
      <c r="E34" s="191"/>
      <c r="F34" s="191"/>
      <c r="G34" s="191"/>
      <c r="H34" s="129"/>
      <c r="I34" s="289">
        <f t="shared" si="0"/>
        <v>0</v>
      </c>
      <c r="J34" s="166"/>
      <c r="K34" s="129"/>
      <c r="L34" s="120"/>
      <c r="M34" s="85"/>
      <c r="N34" s="86"/>
      <c r="O34" s="85"/>
      <c r="P34" s="121"/>
      <c r="Q34" s="4"/>
      <c r="R34" s="206"/>
      <c r="S34" s="207"/>
      <c r="T34" s="291">
        <f t="shared" si="1"/>
        <v>0</v>
      </c>
      <c r="U34" s="291">
        <f t="shared" si="2"/>
        <v>0</v>
      </c>
      <c r="V34" s="291">
        <f t="shared" si="3"/>
        <v>0</v>
      </c>
      <c r="W34" s="291">
        <f t="shared" si="4"/>
        <v>0</v>
      </c>
    </row>
    <row r="35" spans="1:23" s="137" customFormat="1" ht="12.75">
      <c r="A35" s="19"/>
      <c r="B35" s="62"/>
      <c r="C35" s="191"/>
      <c r="D35" s="191"/>
      <c r="E35" s="191"/>
      <c r="F35" s="191"/>
      <c r="G35" s="191"/>
      <c r="H35" s="129"/>
      <c r="I35" s="289">
        <f t="shared" si="0"/>
        <v>0</v>
      </c>
      <c r="J35" s="166"/>
      <c r="K35" s="129"/>
      <c r="L35" s="120"/>
      <c r="M35" s="85"/>
      <c r="N35" s="86"/>
      <c r="O35" s="85"/>
      <c r="P35" s="121"/>
      <c r="Q35" s="4"/>
      <c r="R35" s="206"/>
      <c r="S35" s="207"/>
      <c r="T35" s="291">
        <f t="shared" si="1"/>
        <v>0</v>
      </c>
      <c r="U35" s="291">
        <f t="shared" si="2"/>
        <v>0</v>
      </c>
      <c r="V35" s="291">
        <f t="shared" si="3"/>
        <v>0</v>
      </c>
      <c r="W35" s="291">
        <f t="shared" si="4"/>
        <v>0</v>
      </c>
    </row>
    <row r="36" spans="1:23" s="137" customFormat="1" ht="12.75">
      <c r="A36" s="19"/>
      <c r="B36" s="62"/>
      <c r="C36" s="191"/>
      <c r="D36" s="191"/>
      <c r="E36" s="191"/>
      <c r="F36" s="191"/>
      <c r="G36" s="191"/>
      <c r="H36" s="129"/>
      <c r="I36" s="289">
        <f t="shared" si="0"/>
        <v>0</v>
      </c>
      <c r="J36" s="166"/>
      <c r="K36" s="129"/>
      <c r="L36" s="120"/>
      <c r="M36" s="85"/>
      <c r="N36" s="86"/>
      <c r="O36" s="85"/>
      <c r="P36" s="121"/>
      <c r="Q36" s="4"/>
      <c r="R36" s="206"/>
      <c r="S36" s="207"/>
      <c r="T36" s="291">
        <f t="shared" si="1"/>
        <v>0</v>
      </c>
      <c r="U36" s="291">
        <f t="shared" si="2"/>
        <v>0</v>
      </c>
      <c r="V36" s="291">
        <f t="shared" si="3"/>
        <v>0</v>
      </c>
      <c r="W36" s="291">
        <f t="shared" si="4"/>
        <v>0</v>
      </c>
    </row>
    <row r="37" spans="1:23" s="137" customFormat="1" ht="12.75">
      <c r="A37" s="19"/>
      <c r="B37" s="62"/>
      <c r="C37" s="191"/>
      <c r="D37" s="191"/>
      <c r="E37" s="191"/>
      <c r="F37" s="191"/>
      <c r="G37" s="191"/>
      <c r="H37" s="129"/>
      <c r="I37" s="289">
        <f t="shared" si="0"/>
        <v>0</v>
      </c>
      <c r="J37" s="166"/>
      <c r="K37" s="129"/>
      <c r="L37" s="120"/>
      <c r="M37" s="85"/>
      <c r="N37" s="86"/>
      <c r="O37" s="85"/>
      <c r="P37" s="121"/>
      <c r="Q37" s="4"/>
      <c r="R37" s="206"/>
      <c r="S37" s="207"/>
      <c r="T37" s="291">
        <f t="shared" si="1"/>
        <v>0</v>
      </c>
      <c r="U37" s="291">
        <f t="shared" si="2"/>
        <v>0</v>
      </c>
      <c r="V37" s="291">
        <f t="shared" si="3"/>
        <v>0</v>
      </c>
      <c r="W37" s="291">
        <f t="shared" si="4"/>
        <v>0</v>
      </c>
    </row>
    <row r="38" spans="1:23" s="137" customFormat="1" ht="12.75">
      <c r="A38" s="19"/>
      <c r="B38" s="62"/>
      <c r="C38" s="191"/>
      <c r="D38" s="191"/>
      <c r="E38" s="191"/>
      <c r="F38" s="191"/>
      <c r="G38" s="191"/>
      <c r="H38" s="129"/>
      <c r="I38" s="289">
        <f t="shared" si="0"/>
        <v>0</v>
      </c>
      <c r="J38" s="166"/>
      <c r="K38" s="129"/>
      <c r="L38" s="120"/>
      <c r="M38" s="85"/>
      <c r="N38" s="86"/>
      <c r="O38" s="85"/>
      <c r="P38" s="121"/>
      <c r="Q38" s="4"/>
      <c r="R38" s="206"/>
      <c r="S38" s="207"/>
      <c r="T38" s="291">
        <f t="shared" si="1"/>
        <v>0</v>
      </c>
      <c r="U38" s="291">
        <f t="shared" si="2"/>
        <v>0</v>
      </c>
      <c r="V38" s="291">
        <f t="shared" si="3"/>
        <v>0</v>
      </c>
      <c r="W38" s="291">
        <f t="shared" si="4"/>
        <v>0</v>
      </c>
    </row>
    <row r="39" spans="1:23" s="137" customFormat="1" ht="12.75">
      <c r="A39" s="19"/>
      <c r="B39" s="62"/>
      <c r="C39" s="191"/>
      <c r="D39" s="191"/>
      <c r="E39" s="191"/>
      <c r="F39" s="191"/>
      <c r="G39" s="191"/>
      <c r="H39" s="129"/>
      <c r="I39" s="289">
        <f aca="true" t="shared" si="5" ref="I39:I50">SUM(C39:G39)</f>
        <v>0</v>
      </c>
      <c r="J39" s="166"/>
      <c r="K39" s="129"/>
      <c r="L39" s="120"/>
      <c r="M39" s="85"/>
      <c r="N39" s="86"/>
      <c r="O39" s="85"/>
      <c r="P39" s="121"/>
      <c r="Q39" s="4"/>
      <c r="R39" s="206"/>
      <c r="S39" s="207"/>
      <c r="T39" s="291">
        <f aca="true" t="shared" si="6" ref="T39:T50">SUMIF(annexureChallanSrno,A39,annexureTotalDeposit)</f>
        <v>0</v>
      </c>
      <c r="U39" s="291">
        <f aca="true" t="shared" si="7" ref="U39:U50">SUMIF(annexureChallanSrno,A39,annexureTDS)</f>
        <v>0</v>
      </c>
      <c r="V39" s="291">
        <f aca="true" t="shared" si="8" ref="V39:V50">SUMIF(annexureChallanSrno,A39,annexureSurcharges)</f>
        <v>0</v>
      </c>
      <c r="W39" s="291">
        <f aca="true" t="shared" si="9" ref="W39:W50">SUMIF(annexureChallanSrno,A39,annexureEducation)</f>
        <v>0</v>
      </c>
    </row>
    <row r="40" spans="1:23" s="137" customFormat="1" ht="12.75">
      <c r="A40" s="19"/>
      <c r="B40" s="62"/>
      <c r="C40" s="191"/>
      <c r="D40" s="191"/>
      <c r="E40" s="191"/>
      <c r="F40" s="191"/>
      <c r="G40" s="191"/>
      <c r="H40" s="129"/>
      <c r="I40" s="289">
        <f t="shared" si="5"/>
        <v>0</v>
      </c>
      <c r="J40" s="166"/>
      <c r="K40" s="129"/>
      <c r="L40" s="120"/>
      <c r="M40" s="85"/>
      <c r="N40" s="86"/>
      <c r="O40" s="85"/>
      <c r="P40" s="121"/>
      <c r="Q40" s="4"/>
      <c r="R40" s="206"/>
      <c r="S40" s="207"/>
      <c r="T40" s="291">
        <f t="shared" si="6"/>
        <v>0</v>
      </c>
      <c r="U40" s="291">
        <f t="shared" si="7"/>
        <v>0</v>
      </c>
      <c r="V40" s="291">
        <f t="shared" si="8"/>
        <v>0</v>
      </c>
      <c r="W40" s="291">
        <f t="shared" si="9"/>
        <v>0</v>
      </c>
    </row>
    <row r="41" spans="1:23" s="137" customFormat="1" ht="12.75">
      <c r="A41" s="19"/>
      <c r="B41" s="62"/>
      <c r="C41" s="191"/>
      <c r="D41" s="191"/>
      <c r="E41" s="191"/>
      <c r="F41" s="191"/>
      <c r="G41" s="191"/>
      <c r="H41" s="129"/>
      <c r="I41" s="289">
        <f t="shared" si="5"/>
        <v>0</v>
      </c>
      <c r="J41" s="166"/>
      <c r="K41" s="129"/>
      <c r="L41" s="120"/>
      <c r="M41" s="85"/>
      <c r="N41" s="86"/>
      <c r="O41" s="85"/>
      <c r="P41" s="121"/>
      <c r="Q41" s="4"/>
      <c r="R41" s="206"/>
      <c r="S41" s="207"/>
      <c r="T41" s="291">
        <f t="shared" si="6"/>
        <v>0</v>
      </c>
      <c r="U41" s="291">
        <f t="shared" si="7"/>
        <v>0</v>
      </c>
      <c r="V41" s="291">
        <f t="shared" si="8"/>
        <v>0</v>
      </c>
      <c r="W41" s="291">
        <f t="shared" si="9"/>
        <v>0</v>
      </c>
    </row>
    <row r="42" spans="1:23" s="137" customFormat="1" ht="12.75">
      <c r="A42" s="19"/>
      <c r="B42" s="62"/>
      <c r="C42" s="191"/>
      <c r="D42" s="191"/>
      <c r="E42" s="191"/>
      <c r="F42" s="191"/>
      <c r="G42" s="191"/>
      <c r="H42" s="129"/>
      <c r="I42" s="289">
        <f t="shared" si="5"/>
        <v>0</v>
      </c>
      <c r="J42" s="166"/>
      <c r="K42" s="129"/>
      <c r="L42" s="120"/>
      <c r="M42" s="85"/>
      <c r="N42" s="86"/>
      <c r="O42" s="85"/>
      <c r="P42" s="121"/>
      <c r="Q42" s="4"/>
      <c r="R42" s="206"/>
      <c r="S42" s="207"/>
      <c r="T42" s="291">
        <f t="shared" si="6"/>
        <v>0</v>
      </c>
      <c r="U42" s="291">
        <f t="shared" si="7"/>
        <v>0</v>
      </c>
      <c r="V42" s="291">
        <f t="shared" si="8"/>
        <v>0</v>
      </c>
      <c r="W42" s="291">
        <f t="shared" si="9"/>
        <v>0</v>
      </c>
    </row>
    <row r="43" spans="1:23" s="137" customFormat="1" ht="12.75">
      <c r="A43" s="19"/>
      <c r="B43" s="62"/>
      <c r="C43" s="191"/>
      <c r="D43" s="191"/>
      <c r="E43" s="191"/>
      <c r="F43" s="191"/>
      <c r="G43" s="191"/>
      <c r="H43" s="129"/>
      <c r="I43" s="289">
        <f t="shared" si="5"/>
        <v>0</v>
      </c>
      <c r="J43" s="166"/>
      <c r="K43" s="129"/>
      <c r="L43" s="120"/>
      <c r="M43" s="85"/>
      <c r="N43" s="86"/>
      <c r="O43" s="85"/>
      <c r="P43" s="121"/>
      <c r="Q43" s="4"/>
      <c r="R43" s="206"/>
      <c r="S43" s="207"/>
      <c r="T43" s="291">
        <f t="shared" si="6"/>
        <v>0</v>
      </c>
      <c r="U43" s="291">
        <f t="shared" si="7"/>
        <v>0</v>
      </c>
      <c r="V43" s="291">
        <f t="shared" si="8"/>
        <v>0</v>
      </c>
      <c r="W43" s="291">
        <f t="shared" si="9"/>
        <v>0</v>
      </c>
    </row>
    <row r="44" spans="1:23" s="137" customFormat="1" ht="12.75">
      <c r="A44" s="19"/>
      <c r="B44" s="62"/>
      <c r="C44" s="191"/>
      <c r="D44" s="191"/>
      <c r="E44" s="191"/>
      <c r="F44" s="191"/>
      <c r="G44" s="191"/>
      <c r="H44" s="129"/>
      <c r="I44" s="289">
        <f t="shared" si="5"/>
        <v>0</v>
      </c>
      <c r="J44" s="166"/>
      <c r="K44" s="129"/>
      <c r="L44" s="120"/>
      <c r="M44" s="85"/>
      <c r="N44" s="86"/>
      <c r="O44" s="85"/>
      <c r="P44" s="121"/>
      <c r="Q44" s="4"/>
      <c r="R44" s="206"/>
      <c r="S44" s="207"/>
      <c r="T44" s="291">
        <f t="shared" si="6"/>
        <v>0</v>
      </c>
      <c r="U44" s="291">
        <f t="shared" si="7"/>
        <v>0</v>
      </c>
      <c r="V44" s="291">
        <f t="shared" si="8"/>
        <v>0</v>
      </c>
      <c r="W44" s="291">
        <f t="shared" si="9"/>
        <v>0</v>
      </c>
    </row>
    <row r="45" spans="1:23" s="137" customFormat="1" ht="12.75">
      <c r="A45" s="19"/>
      <c r="B45" s="62"/>
      <c r="C45" s="191"/>
      <c r="D45" s="191"/>
      <c r="E45" s="191"/>
      <c r="F45" s="191"/>
      <c r="G45" s="191"/>
      <c r="H45" s="129"/>
      <c r="I45" s="289">
        <f t="shared" si="5"/>
        <v>0</v>
      </c>
      <c r="J45" s="166"/>
      <c r="K45" s="129"/>
      <c r="L45" s="120"/>
      <c r="M45" s="85"/>
      <c r="N45" s="86"/>
      <c r="O45" s="85"/>
      <c r="P45" s="121"/>
      <c r="Q45" s="4"/>
      <c r="R45" s="206"/>
      <c r="S45" s="207"/>
      <c r="T45" s="291">
        <f t="shared" si="6"/>
        <v>0</v>
      </c>
      <c r="U45" s="291">
        <f t="shared" si="7"/>
        <v>0</v>
      </c>
      <c r="V45" s="291">
        <f t="shared" si="8"/>
        <v>0</v>
      </c>
      <c r="W45" s="291">
        <f t="shared" si="9"/>
        <v>0</v>
      </c>
    </row>
    <row r="46" spans="1:23" s="137" customFormat="1" ht="12.75">
      <c r="A46" s="19"/>
      <c r="B46" s="62"/>
      <c r="C46" s="191"/>
      <c r="D46" s="191"/>
      <c r="E46" s="191"/>
      <c r="F46" s="191"/>
      <c r="G46" s="191"/>
      <c r="H46" s="129"/>
      <c r="I46" s="289">
        <f t="shared" si="5"/>
        <v>0</v>
      </c>
      <c r="J46" s="166"/>
      <c r="K46" s="129"/>
      <c r="L46" s="120"/>
      <c r="M46" s="85"/>
      <c r="N46" s="86"/>
      <c r="O46" s="85"/>
      <c r="P46" s="121"/>
      <c r="Q46" s="4"/>
      <c r="R46" s="206"/>
      <c r="S46" s="207"/>
      <c r="T46" s="291">
        <f t="shared" si="6"/>
        <v>0</v>
      </c>
      <c r="U46" s="291">
        <f t="shared" si="7"/>
        <v>0</v>
      </c>
      <c r="V46" s="291">
        <f t="shared" si="8"/>
        <v>0</v>
      </c>
      <c r="W46" s="291">
        <f t="shared" si="9"/>
        <v>0</v>
      </c>
    </row>
    <row r="47" spans="1:23" ht="12.75">
      <c r="A47" s="19"/>
      <c r="B47" s="62"/>
      <c r="C47" s="191"/>
      <c r="D47" s="191"/>
      <c r="E47" s="191"/>
      <c r="F47" s="191"/>
      <c r="G47" s="191"/>
      <c r="H47" s="129"/>
      <c r="I47" s="289">
        <f t="shared" si="5"/>
        <v>0</v>
      </c>
      <c r="J47" s="166"/>
      <c r="K47" s="129"/>
      <c r="L47" s="120"/>
      <c r="M47" s="85"/>
      <c r="N47" s="86"/>
      <c r="O47" s="85"/>
      <c r="P47" s="121"/>
      <c r="Q47" s="4"/>
      <c r="R47" s="206"/>
      <c r="S47" s="207"/>
      <c r="T47" s="291">
        <f t="shared" si="6"/>
        <v>0</v>
      </c>
      <c r="U47" s="291">
        <f t="shared" si="7"/>
        <v>0</v>
      </c>
      <c r="V47" s="291">
        <f t="shared" si="8"/>
        <v>0</v>
      </c>
      <c r="W47" s="291">
        <f t="shared" si="9"/>
        <v>0</v>
      </c>
    </row>
    <row r="48" spans="1:23" ht="12.75">
      <c r="A48" s="19"/>
      <c r="B48" s="62"/>
      <c r="C48" s="191"/>
      <c r="D48" s="191"/>
      <c r="E48" s="191"/>
      <c r="F48" s="191"/>
      <c r="G48" s="191"/>
      <c r="H48" s="129"/>
      <c r="I48" s="288">
        <f t="shared" si="5"/>
        <v>0</v>
      </c>
      <c r="J48" s="166"/>
      <c r="K48" s="129"/>
      <c r="L48" s="120"/>
      <c r="M48" s="85"/>
      <c r="N48" s="86"/>
      <c r="O48" s="85"/>
      <c r="P48" s="121"/>
      <c r="Q48" s="4"/>
      <c r="R48" s="206"/>
      <c r="S48" s="207"/>
      <c r="T48" s="290">
        <f t="shared" si="6"/>
        <v>0</v>
      </c>
      <c r="U48" s="290">
        <f t="shared" si="7"/>
        <v>0</v>
      </c>
      <c r="V48" s="290">
        <f t="shared" si="8"/>
        <v>0</v>
      </c>
      <c r="W48" s="290">
        <f t="shared" si="9"/>
        <v>0</v>
      </c>
    </row>
    <row r="49" spans="1:23" s="137" customFormat="1" ht="12.75">
      <c r="A49" s="135"/>
      <c r="B49" s="136"/>
      <c r="C49" s="191"/>
      <c r="D49" s="191"/>
      <c r="E49" s="191"/>
      <c r="F49" s="191"/>
      <c r="G49" s="191"/>
      <c r="H49" s="129"/>
      <c r="I49" s="289">
        <f t="shared" si="5"/>
        <v>0</v>
      </c>
      <c r="J49" s="166"/>
      <c r="K49" s="129"/>
      <c r="L49" s="120"/>
      <c r="M49" s="85"/>
      <c r="N49" s="86"/>
      <c r="O49" s="85"/>
      <c r="P49" s="121"/>
      <c r="Q49" s="4"/>
      <c r="R49" s="206"/>
      <c r="S49" s="207"/>
      <c r="T49" s="291">
        <f t="shared" si="6"/>
        <v>0</v>
      </c>
      <c r="U49" s="291">
        <f t="shared" si="7"/>
        <v>0</v>
      </c>
      <c r="V49" s="291">
        <f t="shared" si="8"/>
        <v>0</v>
      </c>
      <c r="W49" s="291">
        <f t="shared" si="9"/>
        <v>0</v>
      </c>
    </row>
    <row r="50" spans="1:23" s="154" customFormat="1" ht="12.75" customHeight="1" hidden="1">
      <c r="A50" s="174"/>
      <c r="B50" s="175"/>
      <c r="C50" s="192"/>
      <c r="D50" s="192"/>
      <c r="E50" s="192"/>
      <c r="F50" s="175"/>
      <c r="G50" s="175"/>
      <c r="H50" s="178"/>
      <c r="I50" s="239">
        <f t="shared" si="5"/>
        <v>0</v>
      </c>
      <c r="J50" s="177"/>
      <c r="K50" s="178"/>
      <c r="L50" s="179"/>
      <c r="M50" s="176"/>
      <c r="N50" s="180"/>
      <c r="O50" s="176"/>
      <c r="P50" s="181"/>
      <c r="Q50" s="182"/>
      <c r="R50" s="208"/>
      <c r="S50" s="209"/>
      <c r="T50" s="153">
        <f t="shared" si="6"/>
        <v>0</v>
      </c>
      <c r="U50" s="153">
        <f t="shared" si="7"/>
        <v>0</v>
      </c>
      <c r="V50" s="153">
        <f t="shared" si="8"/>
        <v>0</v>
      </c>
      <c r="W50" s="153">
        <f t="shared" si="9"/>
        <v>0</v>
      </c>
    </row>
    <row r="51" spans="1:23" ht="13.5" thickBot="1">
      <c r="A51" s="281" t="s">
        <v>258</v>
      </c>
      <c r="B51" s="282"/>
      <c r="C51" s="283">
        <f>SUM(C7:C50)</f>
        <v>0</v>
      </c>
      <c r="D51" s="283">
        <f>SUM(D7:D50)</f>
        <v>0</v>
      </c>
      <c r="E51" s="283">
        <f>SUM(E7:E50)</f>
        <v>0</v>
      </c>
      <c r="F51" s="283">
        <f>SUM(F7:F50)</f>
        <v>0</v>
      </c>
      <c r="G51" s="283">
        <f>SUM(G7:G50)</f>
        <v>0</v>
      </c>
      <c r="H51" s="284"/>
      <c r="I51" s="285">
        <f>SUM(I7:I50)</f>
        <v>0</v>
      </c>
      <c r="J51" s="286"/>
      <c r="K51" s="278"/>
      <c r="L51" s="286"/>
      <c r="M51" s="278"/>
      <c r="N51" s="286"/>
      <c r="O51" s="278"/>
      <c r="P51" s="286"/>
      <c r="Q51" s="287"/>
      <c r="R51" s="287">
        <f aca="true" t="shared" si="10" ref="R51:W51">SUM(R7:R50)</f>
        <v>0</v>
      </c>
      <c r="S51" s="287">
        <f t="shared" si="10"/>
        <v>0</v>
      </c>
      <c r="T51" s="287">
        <f t="shared" si="10"/>
        <v>0</v>
      </c>
      <c r="U51" s="287">
        <f t="shared" si="10"/>
        <v>0</v>
      </c>
      <c r="V51" s="287">
        <f t="shared" si="10"/>
        <v>0</v>
      </c>
      <c r="W51" s="287">
        <f t="shared" si="10"/>
        <v>0</v>
      </c>
    </row>
    <row r="52" spans="11:21" ht="12.75">
      <c r="K52" s="70"/>
      <c r="R52" s="113"/>
      <c r="S52" s="113"/>
      <c r="T52" s="113"/>
      <c r="U52" s="113"/>
    </row>
    <row r="53" spans="1:12" ht="12.75" customHeight="1" hidden="1">
      <c r="A53" t="s">
        <v>688</v>
      </c>
      <c r="K53"/>
      <c r="L53" s="11"/>
    </row>
    <row r="54" ht="12.75" customHeight="1" hidden="1">
      <c r="K54" s="31"/>
    </row>
    <row r="55" spans="1:12" ht="12.75" customHeight="1" hidden="1">
      <c r="A55" s="401" t="s">
        <v>239</v>
      </c>
      <c r="B55" s="401"/>
      <c r="C55" s="401"/>
      <c r="D55" s="401"/>
      <c r="E55" s="401"/>
      <c r="F55" s="401"/>
      <c r="G55" s="401"/>
      <c r="H55" s="401"/>
      <c r="I55" s="401"/>
      <c r="J55" s="401"/>
      <c r="K55" s="401"/>
      <c r="L55" s="401"/>
    </row>
    <row r="56" ht="12.75" customHeight="1" hidden="1">
      <c r="K56"/>
    </row>
    <row r="57" spans="1:11" ht="12.75" customHeight="1" hidden="1">
      <c r="A57" s="12" t="s">
        <v>689</v>
      </c>
      <c r="B57" s="12"/>
      <c r="C57" s="12"/>
      <c r="D57" t="s">
        <v>690</v>
      </c>
      <c r="K57"/>
    </row>
    <row r="58" ht="12.75" customHeight="1" hidden="1">
      <c r="K58"/>
    </row>
    <row r="59" ht="12.75" customHeight="1" hidden="1">
      <c r="K59"/>
    </row>
    <row r="60" spans="1:16" ht="12.75" customHeight="1" hidden="1">
      <c r="A60" t="s">
        <v>240</v>
      </c>
      <c r="D60" s="116" t="s">
        <v>241</v>
      </c>
      <c r="K60"/>
      <c r="N60" s="400"/>
      <c r="O60" s="400"/>
      <c r="P60" s="400"/>
    </row>
    <row r="61" spans="1:16" ht="12.75" customHeight="1" hidden="1">
      <c r="A61" t="s">
        <v>242</v>
      </c>
      <c r="D61" s="116" t="s">
        <v>243</v>
      </c>
      <c r="K61"/>
      <c r="N61" s="399"/>
      <c r="O61" s="399"/>
      <c r="P61" s="399"/>
    </row>
    <row r="62" spans="4:16" ht="12.75">
      <c r="D62" s="116"/>
      <c r="K62"/>
      <c r="N62" s="398"/>
      <c r="O62" s="398"/>
      <c r="P62" s="398"/>
    </row>
    <row r="63" spans="1:11" ht="12.75">
      <c r="A63" s="34" t="s">
        <v>244</v>
      </c>
      <c r="K63"/>
    </row>
    <row r="64" spans="1:12" ht="12.75">
      <c r="A64" t="s">
        <v>149</v>
      </c>
      <c r="K64"/>
      <c r="L64" s="11"/>
    </row>
    <row r="65" spans="1:12" ht="12.75">
      <c r="A65" t="s">
        <v>245</v>
      </c>
      <c r="K65"/>
      <c r="L65" s="11"/>
    </row>
    <row r="66" spans="1:255" ht="12.75">
      <c r="A66" t="s">
        <v>150</v>
      </c>
      <c r="K66"/>
      <c r="L66" s="11"/>
      <c r="IS66" s="17"/>
      <c r="IT66" s="17"/>
      <c r="IU66" s="24">
        <v>0</v>
      </c>
    </row>
    <row r="67" spans="1:255" ht="12.75">
      <c r="A67" t="s">
        <v>672</v>
      </c>
      <c r="K67"/>
      <c r="L67" s="11"/>
      <c r="IS67" s="17"/>
      <c r="IT67" s="17"/>
      <c r="IU67" s="17" t="s">
        <v>273</v>
      </c>
    </row>
    <row r="68" spans="1:14" ht="12.75">
      <c r="A68" s="116" t="s">
        <v>673</v>
      </c>
      <c r="B68" s="116"/>
      <c r="C68" s="116"/>
      <c r="E68" s="113"/>
      <c r="F68" s="113"/>
      <c r="G68" s="113"/>
      <c r="H68" s="113"/>
      <c r="I68" s="113"/>
      <c r="J68" s="146"/>
      <c r="K68" s="147"/>
      <c r="L68" s="113"/>
      <c r="M68" s="113"/>
      <c r="N68" s="113"/>
    </row>
    <row r="69" spans="1:11" ht="12.75">
      <c r="A69" t="s">
        <v>674</v>
      </c>
      <c r="J69" s="9"/>
      <c r="K69" s="145"/>
    </row>
    <row r="70" spans="1:11" ht="12.75">
      <c r="A70" t="s">
        <v>675</v>
      </c>
      <c r="J70" s="9"/>
      <c r="K70" s="145"/>
    </row>
    <row r="71" spans="1:11" ht="12.75">
      <c r="A71" t="s">
        <v>691</v>
      </c>
      <c r="J71" s="9"/>
      <c r="K71" s="145"/>
    </row>
    <row r="72" spans="1:11" ht="12.75">
      <c r="A72" t="s">
        <v>151</v>
      </c>
      <c r="J72" s="9"/>
      <c r="K72" s="145"/>
    </row>
    <row r="73" spans="1:12" ht="12.75">
      <c r="A73" s="9"/>
      <c r="B73" s="9"/>
      <c r="C73" s="9"/>
      <c r="D73" s="9"/>
      <c r="E73" s="9"/>
      <c r="F73" s="9"/>
      <c r="G73" s="9"/>
      <c r="H73" s="9"/>
      <c r="I73" s="9"/>
      <c r="J73" s="9"/>
      <c r="K73" s="145"/>
      <c r="L73" s="9"/>
    </row>
    <row r="74" spans="1:12" ht="12.75">
      <c r="A74" s="9"/>
      <c r="B74" s="9"/>
      <c r="C74" s="9"/>
      <c r="D74" s="9"/>
      <c r="E74" s="9"/>
      <c r="F74" s="9"/>
      <c r="G74" s="9"/>
      <c r="H74" s="9"/>
      <c r="I74" s="9"/>
      <c r="J74" s="9"/>
      <c r="K74" s="145"/>
      <c r="L74" s="9"/>
    </row>
    <row r="75" spans="1:12" ht="12.75">
      <c r="A75" s="9"/>
      <c r="B75" s="9"/>
      <c r="C75" s="9"/>
      <c r="D75" s="9"/>
      <c r="E75" s="9"/>
      <c r="F75" s="9"/>
      <c r="G75" s="9"/>
      <c r="H75" s="9"/>
      <c r="I75" s="9"/>
      <c r="J75" s="9"/>
      <c r="K75" s="145"/>
      <c r="L75" s="9"/>
    </row>
    <row r="76" spans="1:12" ht="12.75">
      <c r="A76" s="9"/>
      <c r="B76" s="9"/>
      <c r="C76" s="9"/>
      <c r="D76" s="9"/>
      <c r="E76" s="9"/>
      <c r="F76" s="9"/>
      <c r="G76" s="9"/>
      <c r="H76" s="9"/>
      <c r="I76" s="9"/>
      <c r="J76" s="9"/>
      <c r="K76" s="145"/>
      <c r="L76" s="9"/>
    </row>
    <row r="77" spans="1:12" ht="12.75">
      <c r="A77" s="9"/>
      <c r="B77" s="9"/>
      <c r="C77" s="9"/>
      <c r="D77" s="9"/>
      <c r="E77" s="9"/>
      <c r="F77" s="9"/>
      <c r="G77" s="9"/>
      <c r="H77" s="9"/>
      <c r="I77" s="9"/>
      <c r="J77" s="9"/>
      <c r="K77" s="145"/>
      <c r="L77" s="9"/>
    </row>
    <row r="78" spans="1:12" ht="12.75">
      <c r="A78" s="9"/>
      <c r="B78" s="9"/>
      <c r="C78" s="9"/>
      <c r="D78" s="9"/>
      <c r="E78" s="9"/>
      <c r="F78" s="9"/>
      <c r="G78" s="9"/>
      <c r="H78" s="9"/>
      <c r="I78" s="9"/>
      <c r="J78" s="9"/>
      <c r="K78" s="145"/>
      <c r="L78" s="9"/>
    </row>
    <row r="79" spans="1:12" ht="12.75">
      <c r="A79" s="9"/>
      <c r="B79" s="9"/>
      <c r="C79" s="9"/>
      <c r="D79" s="9"/>
      <c r="E79" s="9"/>
      <c r="F79" s="9"/>
      <c r="G79" s="9"/>
      <c r="H79" s="9"/>
      <c r="I79" s="9"/>
      <c r="J79" s="9"/>
      <c r="K79" s="145"/>
      <c r="L79" s="9"/>
    </row>
    <row r="80" spans="1:12" ht="12.75">
      <c r="A80" s="9"/>
      <c r="B80" s="9"/>
      <c r="C80" s="9"/>
      <c r="D80" s="9"/>
      <c r="E80" s="9"/>
      <c r="F80" s="9"/>
      <c r="G80" s="9"/>
      <c r="H80" s="9"/>
      <c r="I80" s="9"/>
      <c r="J80" s="9"/>
      <c r="K80" s="145"/>
      <c r="L80" s="9"/>
    </row>
    <row r="81" spans="1:12" ht="12.75">
      <c r="A81" s="9"/>
      <c r="B81" s="9"/>
      <c r="C81" s="9"/>
      <c r="D81" s="9"/>
      <c r="E81" s="9"/>
      <c r="F81" s="9"/>
      <c r="G81" s="9"/>
      <c r="H81" s="9"/>
      <c r="I81" s="9"/>
      <c r="J81" s="9"/>
      <c r="K81" s="145"/>
      <c r="L81" s="9"/>
    </row>
    <row r="82" spans="1:12" ht="12.75">
      <c r="A82" s="9"/>
      <c r="B82" s="9"/>
      <c r="C82" s="9"/>
      <c r="D82" s="9"/>
      <c r="E82" s="9"/>
      <c r="F82" s="9"/>
      <c r="G82" s="9"/>
      <c r="H82" s="9"/>
      <c r="I82" s="9"/>
      <c r="J82" s="9"/>
      <c r="K82" s="145"/>
      <c r="L82" s="9"/>
    </row>
    <row r="83" spans="1:12" ht="12.75">
      <c r="A83" s="9"/>
      <c r="B83" s="9"/>
      <c r="C83" s="9"/>
      <c r="D83" s="9"/>
      <c r="E83" s="9"/>
      <c r="F83" s="9"/>
      <c r="G83" s="9"/>
      <c r="H83" s="9"/>
      <c r="I83" s="9"/>
      <c r="J83" s="9"/>
      <c r="K83" s="145"/>
      <c r="L83" s="9"/>
    </row>
    <row r="84" spans="1:12" ht="12.75">
      <c r="A84" s="9"/>
      <c r="B84" s="9"/>
      <c r="C84" s="9"/>
      <c r="D84" s="9"/>
      <c r="E84" s="9"/>
      <c r="F84" s="9"/>
      <c r="G84" s="9"/>
      <c r="H84" s="9"/>
      <c r="I84" s="9"/>
      <c r="J84" s="9"/>
      <c r="K84" s="145"/>
      <c r="L84" s="9"/>
    </row>
    <row r="85" spans="1:12" ht="12.75">
      <c r="A85" s="9"/>
      <c r="B85" s="9"/>
      <c r="C85" s="9"/>
      <c r="D85" s="9"/>
      <c r="E85" s="9"/>
      <c r="F85" s="9"/>
      <c r="G85" s="9"/>
      <c r="H85" s="9"/>
      <c r="I85" s="9"/>
      <c r="J85" s="9"/>
      <c r="K85" s="145"/>
      <c r="L85" s="9"/>
    </row>
    <row r="86" spans="1:12" ht="12.75">
      <c r="A86" s="9"/>
      <c r="B86" s="9"/>
      <c r="C86" s="9"/>
      <c r="D86" s="9"/>
      <c r="E86" s="9"/>
      <c r="F86" s="9"/>
      <c r="G86" s="9"/>
      <c r="H86" s="9"/>
      <c r="I86" s="9"/>
      <c r="J86" s="9"/>
      <c r="K86" s="145"/>
      <c r="L86" s="9"/>
    </row>
    <row r="87" spans="1:12" ht="12.75">
      <c r="A87" s="9"/>
      <c r="B87" s="9"/>
      <c r="C87" s="9"/>
      <c r="D87" s="9"/>
      <c r="E87" s="9"/>
      <c r="F87" s="9"/>
      <c r="G87" s="9"/>
      <c r="H87" s="9"/>
      <c r="I87" s="9"/>
      <c r="J87" s="9"/>
      <c r="K87" s="145"/>
      <c r="L87" s="9"/>
    </row>
    <row r="88" spans="1:12" ht="12.75">
      <c r="A88" s="9"/>
      <c r="B88" s="9"/>
      <c r="C88" s="9"/>
      <c r="D88" s="9"/>
      <c r="E88" s="9"/>
      <c r="F88" s="9"/>
      <c r="G88" s="9"/>
      <c r="H88" s="9"/>
      <c r="I88" s="9"/>
      <c r="J88" s="9"/>
      <c r="K88" s="145"/>
      <c r="L88" s="9"/>
    </row>
    <row r="89" spans="1:12" ht="12.75">
      <c r="A89" s="9"/>
      <c r="B89" s="9"/>
      <c r="C89" s="9"/>
      <c r="D89" s="9"/>
      <c r="E89" s="9"/>
      <c r="F89" s="9"/>
      <c r="G89" s="9"/>
      <c r="H89" s="9"/>
      <c r="I89" s="9"/>
      <c r="J89" s="9"/>
      <c r="K89" s="145"/>
      <c r="L89" s="9"/>
    </row>
    <row r="90" spans="1:12" ht="12.75">
      <c r="A90" s="9"/>
      <c r="B90" s="9"/>
      <c r="C90" s="9"/>
      <c r="D90" s="9"/>
      <c r="E90" s="9"/>
      <c r="F90" s="9"/>
      <c r="G90" s="9"/>
      <c r="H90" s="9"/>
      <c r="I90" s="9"/>
      <c r="J90" s="9"/>
      <c r="K90" s="145"/>
      <c r="L90" s="9"/>
    </row>
    <row r="91" spans="1:12" ht="12.75">
      <c r="A91" s="9"/>
      <c r="B91" s="9"/>
      <c r="C91" s="9"/>
      <c r="D91" s="9"/>
      <c r="E91" s="9"/>
      <c r="F91" s="9"/>
      <c r="G91" s="9"/>
      <c r="H91" s="9"/>
      <c r="I91" s="9"/>
      <c r="J91" s="9"/>
      <c r="K91" s="145"/>
      <c r="L91" s="9"/>
    </row>
    <row r="92" spans="1:12" ht="12.75">
      <c r="A92" s="9"/>
      <c r="B92" s="9"/>
      <c r="C92" s="9"/>
      <c r="D92" s="9"/>
      <c r="E92" s="9"/>
      <c r="F92" s="9"/>
      <c r="G92" s="9"/>
      <c r="H92" s="9"/>
      <c r="I92" s="9"/>
      <c r="J92" s="9"/>
      <c r="K92" s="145"/>
      <c r="L92" s="9"/>
    </row>
    <row r="93" spans="1:12" ht="12.75">
      <c r="A93" s="9"/>
      <c r="B93" s="9"/>
      <c r="C93" s="9"/>
      <c r="D93" s="9"/>
      <c r="E93" s="9"/>
      <c r="F93" s="9"/>
      <c r="G93" s="9"/>
      <c r="H93" s="9"/>
      <c r="I93" s="9"/>
      <c r="J93" s="9"/>
      <c r="K93" s="145"/>
      <c r="L93" s="9"/>
    </row>
    <row r="94" spans="1:12" ht="12.75">
      <c r="A94" s="9"/>
      <c r="B94" s="9"/>
      <c r="C94" s="9"/>
      <c r="D94" s="9"/>
      <c r="E94" s="9"/>
      <c r="F94" s="9"/>
      <c r="G94" s="9"/>
      <c r="H94" s="9"/>
      <c r="I94" s="9"/>
      <c r="J94" s="9"/>
      <c r="K94" s="145"/>
      <c r="L94" s="9"/>
    </row>
    <row r="95" spans="1:12" ht="12.75">
      <c r="A95" s="9"/>
      <c r="B95" s="9"/>
      <c r="C95" s="9"/>
      <c r="D95" s="9"/>
      <c r="E95" s="9"/>
      <c r="F95" s="9"/>
      <c r="G95" s="9"/>
      <c r="H95" s="9"/>
      <c r="I95" s="9"/>
      <c r="J95" s="9"/>
      <c r="K95" s="145"/>
      <c r="L95" s="9"/>
    </row>
    <row r="96" spans="1:12" ht="12.75">
      <c r="A96" s="9"/>
      <c r="B96" s="9"/>
      <c r="C96" s="9"/>
      <c r="D96" s="9"/>
      <c r="E96" s="9"/>
      <c r="F96" s="9"/>
      <c r="G96" s="9"/>
      <c r="H96" s="9"/>
      <c r="I96" s="9"/>
      <c r="J96" s="9"/>
      <c r="K96" s="145"/>
      <c r="L96" s="9"/>
    </row>
    <row r="97" spans="1:12" ht="12.75">
      <c r="A97" s="9"/>
      <c r="B97" s="9"/>
      <c r="C97" s="9"/>
      <c r="D97" s="9"/>
      <c r="E97" s="9"/>
      <c r="F97" s="9"/>
      <c r="G97" s="9"/>
      <c r="H97" s="9"/>
      <c r="I97" s="9"/>
      <c r="J97" s="9"/>
      <c r="K97" s="145"/>
      <c r="L97" s="9"/>
    </row>
    <row r="98" spans="1:12" ht="12.75">
      <c r="A98" s="9"/>
      <c r="B98" s="9"/>
      <c r="C98" s="9"/>
      <c r="D98" s="9"/>
      <c r="E98" s="9"/>
      <c r="F98" s="9"/>
      <c r="G98" s="9"/>
      <c r="H98" s="9"/>
      <c r="I98" s="9"/>
      <c r="J98" s="9"/>
      <c r="K98" s="145"/>
      <c r="L98" s="9"/>
    </row>
    <row r="99" spans="1:12" ht="12.75">
      <c r="A99" s="9"/>
      <c r="B99" s="9"/>
      <c r="C99" s="9"/>
      <c r="D99" s="9"/>
      <c r="E99" s="9"/>
      <c r="F99" s="9"/>
      <c r="G99" s="9"/>
      <c r="H99" s="9"/>
      <c r="I99" s="9"/>
      <c r="J99" s="9"/>
      <c r="K99" s="145"/>
      <c r="L99" s="9"/>
    </row>
    <row r="100" spans="1:12" ht="12.75">
      <c r="A100" s="9"/>
      <c r="B100" s="9"/>
      <c r="C100" s="9"/>
      <c r="D100" s="9"/>
      <c r="E100" s="9"/>
      <c r="F100" s="9"/>
      <c r="G100" s="9"/>
      <c r="H100" s="9"/>
      <c r="I100" s="9"/>
      <c r="J100" s="9"/>
      <c r="K100" s="145"/>
      <c r="L100" s="9"/>
    </row>
    <row r="101" spans="1:12" ht="12.75">
      <c r="A101" s="9"/>
      <c r="B101" s="9"/>
      <c r="C101" s="9"/>
      <c r="D101" s="9"/>
      <c r="E101" s="9"/>
      <c r="F101" s="9"/>
      <c r="G101" s="9"/>
      <c r="H101" s="9"/>
      <c r="I101" s="9"/>
      <c r="J101" s="9"/>
      <c r="K101" s="145"/>
      <c r="L101" s="9"/>
    </row>
    <row r="102" spans="1:12" ht="12.75">
      <c r="A102" s="9"/>
      <c r="B102" s="9"/>
      <c r="C102" s="9"/>
      <c r="D102" s="9"/>
      <c r="E102" s="9"/>
      <c r="F102" s="9"/>
      <c r="G102" s="9"/>
      <c r="H102" s="9"/>
      <c r="I102" s="9"/>
      <c r="J102" s="9"/>
      <c r="K102" s="145"/>
      <c r="L102" s="9"/>
    </row>
    <row r="103" spans="1:12" ht="12.75">
      <c r="A103" s="9"/>
      <c r="B103" s="9"/>
      <c r="C103" s="9"/>
      <c r="D103" s="9"/>
      <c r="E103" s="9"/>
      <c r="F103" s="9"/>
      <c r="G103" s="9"/>
      <c r="H103" s="9"/>
      <c r="I103" s="9"/>
      <c r="J103" s="9"/>
      <c r="K103" s="145"/>
      <c r="L103" s="9"/>
    </row>
    <row r="104" spans="1:12" ht="12.75">
      <c r="A104" s="9"/>
      <c r="B104" s="9"/>
      <c r="C104" s="9"/>
      <c r="D104" s="9"/>
      <c r="E104" s="9"/>
      <c r="F104" s="9"/>
      <c r="G104" s="9"/>
      <c r="H104" s="9"/>
      <c r="I104" s="9"/>
      <c r="J104" s="9"/>
      <c r="K104" s="145"/>
      <c r="L104" s="9"/>
    </row>
    <row r="105" spans="1:12" ht="12.75">
      <c r="A105" s="9"/>
      <c r="B105" s="9"/>
      <c r="C105" s="9"/>
      <c r="D105" s="9"/>
      <c r="E105" s="9"/>
      <c r="F105" s="9"/>
      <c r="G105" s="9"/>
      <c r="H105" s="9"/>
      <c r="I105" s="9"/>
      <c r="J105" s="9"/>
      <c r="K105" s="145"/>
      <c r="L105" s="9"/>
    </row>
    <row r="106" spans="1:12" ht="12.75">
      <c r="A106" s="9"/>
      <c r="B106" s="9"/>
      <c r="C106" s="9"/>
      <c r="D106" s="9"/>
      <c r="E106" s="9"/>
      <c r="F106" s="9"/>
      <c r="G106" s="9"/>
      <c r="H106" s="9"/>
      <c r="I106" s="9"/>
      <c r="J106" s="9"/>
      <c r="K106" s="145"/>
      <c r="L106" s="9"/>
    </row>
    <row r="107" spans="1:12" ht="12.75">
      <c r="A107" s="9"/>
      <c r="B107" s="9"/>
      <c r="C107" s="9"/>
      <c r="D107" s="9"/>
      <c r="E107" s="9"/>
      <c r="F107" s="9"/>
      <c r="G107" s="9"/>
      <c r="H107" s="9"/>
      <c r="I107" s="9"/>
      <c r="J107" s="9"/>
      <c r="K107" s="145"/>
      <c r="L107" s="9"/>
    </row>
    <row r="108" spans="1:12" ht="12.75">
      <c r="A108" s="9"/>
      <c r="B108" s="9"/>
      <c r="C108" s="9"/>
      <c r="D108" s="9"/>
      <c r="E108" s="9"/>
      <c r="F108" s="9"/>
      <c r="G108" s="9"/>
      <c r="H108" s="9"/>
      <c r="I108" s="9"/>
      <c r="J108" s="9"/>
      <c r="K108" s="145"/>
      <c r="L108" s="9"/>
    </row>
    <row r="109" spans="1:12" ht="12.75">
      <c r="A109" s="9"/>
      <c r="B109" s="9"/>
      <c r="C109" s="9"/>
      <c r="D109" s="9"/>
      <c r="E109" s="9"/>
      <c r="F109" s="9"/>
      <c r="G109" s="9"/>
      <c r="H109" s="9"/>
      <c r="I109" s="9"/>
      <c r="J109" s="9"/>
      <c r="K109" s="145"/>
      <c r="L109" s="9"/>
    </row>
    <row r="110" spans="1:12" ht="12.75">
      <c r="A110" s="9"/>
      <c r="B110" s="9"/>
      <c r="C110" s="9"/>
      <c r="D110" s="9"/>
      <c r="E110" s="9"/>
      <c r="F110" s="9"/>
      <c r="G110" s="9"/>
      <c r="H110" s="9"/>
      <c r="I110" s="9"/>
      <c r="J110" s="9"/>
      <c r="K110" s="145"/>
      <c r="L110" s="9"/>
    </row>
    <row r="111" spans="1:12" ht="12.75">
      <c r="A111" s="9"/>
      <c r="B111" s="9"/>
      <c r="C111" s="9"/>
      <c r="D111" s="9"/>
      <c r="E111" s="9"/>
      <c r="F111" s="9"/>
      <c r="G111" s="9"/>
      <c r="H111" s="9"/>
      <c r="I111" s="9"/>
      <c r="J111" s="9"/>
      <c r="K111" s="145"/>
      <c r="L111" s="9"/>
    </row>
    <row r="112" spans="1:12" ht="12.75">
      <c r="A112" s="9"/>
      <c r="B112" s="9"/>
      <c r="C112" s="9"/>
      <c r="D112" s="9"/>
      <c r="E112" s="9"/>
      <c r="F112" s="9"/>
      <c r="G112" s="9"/>
      <c r="H112" s="9"/>
      <c r="I112" s="9"/>
      <c r="J112" s="9"/>
      <c r="K112" s="145"/>
      <c r="L112" s="9"/>
    </row>
    <row r="113" spans="1:12" ht="12.75">
      <c r="A113" s="9"/>
      <c r="B113" s="9"/>
      <c r="C113" s="9"/>
      <c r="D113" s="9"/>
      <c r="E113" s="9"/>
      <c r="F113" s="9"/>
      <c r="G113" s="9"/>
      <c r="H113" s="9"/>
      <c r="I113" s="9"/>
      <c r="J113" s="9"/>
      <c r="K113" s="145"/>
      <c r="L113" s="9"/>
    </row>
    <row r="114" spans="1:12" ht="12.75">
      <c r="A114" s="9"/>
      <c r="B114" s="9"/>
      <c r="C114" s="9"/>
      <c r="D114" s="9"/>
      <c r="E114" s="9"/>
      <c r="F114" s="9"/>
      <c r="G114" s="9"/>
      <c r="H114" s="9"/>
      <c r="I114" s="9"/>
      <c r="J114" s="9"/>
      <c r="K114" s="145"/>
      <c r="L114" s="9"/>
    </row>
    <row r="115" spans="1:12" ht="12.75">
      <c r="A115" s="9"/>
      <c r="B115" s="9"/>
      <c r="C115" s="9"/>
      <c r="D115" s="9"/>
      <c r="E115" s="9"/>
      <c r="F115" s="9"/>
      <c r="G115" s="9"/>
      <c r="H115" s="9"/>
      <c r="I115" s="9"/>
      <c r="J115" s="9"/>
      <c r="K115" s="145"/>
      <c r="L115" s="9"/>
    </row>
    <row r="116" spans="1:12" ht="12.75">
      <c r="A116" s="9"/>
      <c r="B116" s="9"/>
      <c r="C116" s="9"/>
      <c r="D116" s="9"/>
      <c r="E116" s="9"/>
      <c r="F116" s="9"/>
      <c r="G116" s="9"/>
      <c r="H116" s="9"/>
      <c r="I116" s="9"/>
      <c r="J116" s="9"/>
      <c r="K116" s="145"/>
      <c r="L116" s="9"/>
    </row>
    <row r="117" spans="1:12" ht="12.75">
      <c r="A117" s="9"/>
      <c r="B117" s="9"/>
      <c r="C117" s="9"/>
      <c r="D117" s="9"/>
      <c r="E117" s="9"/>
      <c r="F117" s="9"/>
      <c r="G117" s="9"/>
      <c r="H117" s="9"/>
      <c r="I117" s="9"/>
      <c r="J117" s="9"/>
      <c r="K117" s="145"/>
      <c r="L117" s="9"/>
    </row>
    <row r="118" spans="1:12" ht="12.75">
      <c r="A118" s="9"/>
      <c r="B118" s="9"/>
      <c r="C118" s="9"/>
      <c r="D118" s="9"/>
      <c r="E118" s="9"/>
      <c r="F118" s="9"/>
      <c r="G118" s="9"/>
      <c r="H118" s="9"/>
      <c r="I118" s="9"/>
      <c r="J118" s="9"/>
      <c r="K118" s="145"/>
      <c r="L118" s="9"/>
    </row>
    <row r="119" spans="1:12" ht="12.75">
      <c r="A119" s="9"/>
      <c r="B119" s="9"/>
      <c r="C119" s="9"/>
      <c r="D119" s="9"/>
      <c r="E119" s="9"/>
      <c r="F119" s="9"/>
      <c r="G119" s="9"/>
      <c r="H119" s="9"/>
      <c r="I119" s="9"/>
      <c r="J119" s="9"/>
      <c r="K119" s="145"/>
      <c r="L119" s="9"/>
    </row>
    <row r="120" spans="1:12" ht="12.75">
      <c r="A120" s="9"/>
      <c r="B120" s="9"/>
      <c r="C120" s="9"/>
      <c r="D120" s="9"/>
      <c r="E120" s="9"/>
      <c r="F120" s="9"/>
      <c r="G120" s="9"/>
      <c r="H120" s="9"/>
      <c r="I120" s="9"/>
      <c r="J120" s="9"/>
      <c r="K120" s="145"/>
      <c r="L120" s="9"/>
    </row>
    <row r="121" spans="1:12" ht="12.75">
      <c r="A121" s="9"/>
      <c r="B121" s="9"/>
      <c r="C121" s="9"/>
      <c r="D121" s="9"/>
      <c r="E121" s="9"/>
      <c r="F121" s="9"/>
      <c r="G121" s="9"/>
      <c r="H121" s="9"/>
      <c r="I121" s="9"/>
      <c r="J121" s="9"/>
      <c r="K121" s="145"/>
      <c r="L121" s="9"/>
    </row>
    <row r="122" spans="1:12" ht="12.75">
      <c r="A122" s="9"/>
      <c r="B122" s="9"/>
      <c r="C122" s="9"/>
      <c r="D122" s="9"/>
      <c r="E122" s="9"/>
      <c r="F122" s="9"/>
      <c r="G122" s="9"/>
      <c r="H122" s="9"/>
      <c r="I122" s="9"/>
      <c r="J122" s="9"/>
      <c r="K122" s="145"/>
      <c r="L122" s="9"/>
    </row>
    <row r="123" spans="1:12" ht="12.75">
      <c r="A123" s="9"/>
      <c r="B123" s="9"/>
      <c r="C123" s="9"/>
      <c r="D123" s="9"/>
      <c r="E123" s="9"/>
      <c r="F123" s="9"/>
      <c r="G123" s="9"/>
      <c r="H123" s="9"/>
      <c r="I123" s="9"/>
      <c r="J123" s="9"/>
      <c r="K123" s="145"/>
      <c r="L123" s="9"/>
    </row>
    <row r="124" spans="1:12" ht="12.75">
      <c r="A124" s="9"/>
      <c r="B124" s="9"/>
      <c r="C124" s="9"/>
      <c r="D124" s="9"/>
      <c r="E124" s="9"/>
      <c r="F124" s="9"/>
      <c r="G124" s="9"/>
      <c r="H124" s="9"/>
      <c r="I124" s="9"/>
      <c r="J124" s="9"/>
      <c r="K124" s="145"/>
      <c r="L124" s="9"/>
    </row>
    <row r="125" spans="1:12" ht="12.75">
      <c r="A125" s="9"/>
      <c r="B125" s="9"/>
      <c r="C125" s="9"/>
      <c r="D125" s="9"/>
      <c r="E125" s="9"/>
      <c r="F125" s="9"/>
      <c r="G125" s="9"/>
      <c r="H125" s="9"/>
      <c r="I125" s="9"/>
      <c r="J125" s="9"/>
      <c r="K125" s="145"/>
      <c r="L125" s="9"/>
    </row>
    <row r="126" spans="1:12" ht="12.75">
      <c r="A126" s="9"/>
      <c r="B126" s="9"/>
      <c r="C126" s="9"/>
      <c r="D126" s="9"/>
      <c r="E126" s="9"/>
      <c r="F126" s="9"/>
      <c r="G126" s="9"/>
      <c r="H126" s="9"/>
      <c r="I126" s="9"/>
      <c r="J126" s="9"/>
      <c r="K126" s="145"/>
      <c r="L126" s="9"/>
    </row>
    <row r="127" spans="1:12" ht="12.75">
      <c r="A127" s="9"/>
      <c r="B127" s="9"/>
      <c r="C127" s="9"/>
      <c r="D127" s="9"/>
      <c r="E127" s="9"/>
      <c r="F127" s="9"/>
      <c r="G127" s="9"/>
      <c r="H127" s="9"/>
      <c r="I127" s="9"/>
      <c r="J127" s="9"/>
      <c r="K127" s="145"/>
      <c r="L127" s="9"/>
    </row>
    <row r="128" spans="1:12" ht="12.75">
      <c r="A128" s="9"/>
      <c r="B128" s="9"/>
      <c r="C128" s="9"/>
      <c r="D128" s="9"/>
      <c r="E128" s="9"/>
      <c r="F128" s="9"/>
      <c r="G128" s="9"/>
      <c r="H128" s="9"/>
      <c r="I128" s="9"/>
      <c r="J128" s="9"/>
      <c r="K128" s="145"/>
      <c r="L128" s="9"/>
    </row>
    <row r="129" spans="1:12" ht="12.75">
      <c r="A129" s="9"/>
      <c r="B129" s="9"/>
      <c r="C129" s="9"/>
      <c r="D129" s="9"/>
      <c r="E129" s="9"/>
      <c r="F129" s="9"/>
      <c r="G129" s="9"/>
      <c r="H129" s="9"/>
      <c r="I129" s="9"/>
      <c r="J129" s="9"/>
      <c r="K129" s="145"/>
      <c r="L129" s="9"/>
    </row>
    <row r="130" spans="1:12" ht="12.75">
      <c r="A130" s="9"/>
      <c r="B130" s="9"/>
      <c r="C130" s="9"/>
      <c r="D130" s="9"/>
      <c r="E130" s="9"/>
      <c r="F130" s="9"/>
      <c r="G130" s="9"/>
      <c r="H130" s="9"/>
      <c r="I130" s="9"/>
      <c r="J130" s="9"/>
      <c r="K130" s="145"/>
      <c r="L130" s="9"/>
    </row>
    <row r="131" spans="1:12" ht="12.75">
      <c r="A131" s="9"/>
      <c r="B131" s="9"/>
      <c r="C131" s="9"/>
      <c r="D131" s="9"/>
      <c r="E131" s="9"/>
      <c r="F131" s="9"/>
      <c r="G131" s="9"/>
      <c r="H131" s="9"/>
      <c r="I131" s="9"/>
      <c r="J131" s="9"/>
      <c r="K131" s="145"/>
      <c r="L131" s="9"/>
    </row>
    <row r="132" spans="1:12" ht="12.75">
      <c r="A132" s="9"/>
      <c r="B132" s="9"/>
      <c r="C132" s="9"/>
      <c r="D132" s="9"/>
      <c r="E132" s="9"/>
      <c r="F132" s="9"/>
      <c r="G132" s="9"/>
      <c r="H132" s="9"/>
      <c r="I132" s="9"/>
      <c r="J132" s="9"/>
      <c r="K132" s="145"/>
      <c r="L132" s="9"/>
    </row>
    <row r="133" spans="1:12" ht="12.75">
      <c r="A133" s="9"/>
      <c r="B133" s="9"/>
      <c r="C133" s="9"/>
      <c r="D133" s="9"/>
      <c r="E133" s="9"/>
      <c r="F133" s="9"/>
      <c r="G133" s="9"/>
      <c r="H133" s="9"/>
      <c r="I133" s="9"/>
      <c r="J133" s="9"/>
      <c r="K133" s="145"/>
      <c r="L133" s="9"/>
    </row>
    <row r="134" spans="1:12" ht="12.75">
      <c r="A134" s="9"/>
      <c r="B134" s="9"/>
      <c r="C134" s="9"/>
      <c r="D134" s="9"/>
      <c r="E134" s="9"/>
      <c r="F134" s="9"/>
      <c r="G134" s="9"/>
      <c r="H134" s="9"/>
      <c r="I134" s="9"/>
      <c r="J134" s="9"/>
      <c r="K134" s="145"/>
      <c r="L134" s="9"/>
    </row>
    <row r="135" spans="1:12" ht="12.75">
      <c r="A135" s="9"/>
      <c r="B135" s="9"/>
      <c r="C135" s="9"/>
      <c r="D135" s="9"/>
      <c r="E135" s="9"/>
      <c r="F135" s="9"/>
      <c r="G135" s="9"/>
      <c r="H135" s="9"/>
      <c r="I135" s="9"/>
      <c r="J135" s="9"/>
      <c r="K135" s="145"/>
      <c r="L135" s="9"/>
    </row>
    <row r="136" spans="1:12" ht="12.75">
      <c r="A136" s="9"/>
      <c r="B136" s="9"/>
      <c r="C136" s="9"/>
      <c r="D136" s="9"/>
      <c r="E136" s="9"/>
      <c r="F136" s="9"/>
      <c r="G136" s="9"/>
      <c r="H136" s="9"/>
      <c r="I136" s="9"/>
      <c r="J136" s="9"/>
      <c r="K136" s="145"/>
      <c r="L136" s="9"/>
    </row>
    <row r="137" spans="1:12" ht="12.75">
      <c r="A137" s="9"/>
      <c r="B137" s="9"/>
      <c r="C137" s="9"/>
      <c r="D137" s="9"/>
      <c r="E137" s="9"/>
      <c r="F137" s="9"/>
      <c r="G137" s="9"/>
      <c r="H137" s="9"/>
      <c r="I137" s="9"/>
      <c r="J137" s="9"/>
      <c r="K137" s="145"/>
      <c r="L137" s="9"/>
    </row>
    <row r="138" spans="1:12" ht="12.75">
      <c r="A138" s="9"/>
      <c r="B138" s="9"/>
      <c r="C138" s="9"/>
      <c r="D138" s="9"/>
      <c r="E138" s="9"/>
      <c r="F138" s="9"/>
      <c r="G138" s="9"/>
      <c r="H138" s="9"/>
      <c r="I138" s="9"/>
      <c r="J138" s="9"/>
      <c r="K138" s="145"/>
      <c r="L138" s="9"/>
    </row>
    <row r="139" spans="1:12" ht="12.75">
      <c r="A139" s="9"/>
      <c r="B139" s="9"/>
      <c r="C139" s="9"/>
      <c r="D139" s="9"/>
      <c r="E139" s="9"/>
      <c r="F139" s="9"/>
      <c r="G139" s="9"/>
      <c r="H139" s="9"/>
      <c r="I139" s="9"/>
      <c r="J139" s="9"/>
      <c r="K139" s="145"/>
      <c r="L139" s="9"/>
    </row>
    <row r="140" spans="1:12" ht="12.75">
      <c r="A140" s="9"/>
      <c r="B140" s="9"/>
      <c r="C140" s="9"/>
      <c r="D140" s="9"/>
      <c r="E140" s="9"/>
      <c r="F140" s="9"/>
      <c r="G140" s="9"/>
      <c r="H140" s="9"/>
      <c r="I140" s="9"/>
      <c r="J140" s="9"/>
      <c r="K140" s="145"/>
      <c r="L140" s="9"/>
    </row>
    <row r="141" spans="1:12" ht="12.75">
      <c r="A141" s="9"/>
      <c r="B141" s="9"/>
      <c r="C141" s="9"/>
      <c r="D141" s="9"/>
      <c r="E141" s="9"/>
      <c r="F141" s="9"/>
      <c r="G141" s="9"/>
      <c r="H141" s="9"/>
      <c r="I141" s="9"/>
      <c r="J141" s="9"/>
      <c r="K141" s="145"/>
      <c r="L141" s="9"/>
    </row>
    <row r="142" spans="1:12" ht="12.75">
      <c r="A142" s="9"/>
      <c r="B142" s="9"/>
      <c r="C142" s="9"/>
      <c r="D142" s="9"/>
      <c r="E142" s="9"/>
      <c r="F142" s="9"/>
      <c r="G142" s="9"/>
      <c r="H142" s="9"/>
      <c r="I142" s="9"/>
      <c r="J142" s="9"/>
      <c r="K142" s="145"/>
      <c r="L142" s="9"/>
    </row>
    <row r="143" spans="1:12" ht="12.75">
      <c r="A143" s="9"/>
      <c r="B143" s="9"/>
      <c r="C143" s="9"/>
      <c r="D143" s="9"/>
      <c r="E143" s="9"/>
      <c r="F143" s="9"/>
      <c r="G143" s="9"/>
      <c r="H143" s="9"/>
      <c r="I143" s="9"/>
      <c r="J143" s="9"/>
      <c r="K143" s="145"/>
      <c r="L143" s="9"/>
    </row>
    <row r="144" spans="1:12" ht="12.75">
      <c r="A144" s="9"/>
      <c r="B144" s="9"/>
      <c r="C144" s="9"/>
      <c r="D144" s="9"/>
      <c r="E144" s="9"/>
      <c r="F144" s="9"/>
      <c r="G144" s="9"/>
      <c r="H144" s="9"/>
      <c r="I144" s="9"/>
      <c r="J144" s="9"/>
      <c r="K144" s="145"/>
      <c r="L144" s="9"/>
    </row>
    <row r="145" spans="1:12" ht="12.75">
      <c r="A145" s="9"/>
      <c r="B145" s="9"/>
      <c r="C145" s="9"/>
      <c r="D145" s="9"/>
      <c r="E145" s="9"/>
      <c r="F145" s="9"/>
      <c r="G145" s="9"/>
      <c r="H145" s="9"/>
      <c r="I145" s="9"/>
      <c r="J145" s="9"/>
      <c r="K145" s="145"/>
      <c r="L145" s="9"/>
    </row>
    <row r="146" spans="1:12" ht="12.75">
      <c r="A146" s="9"/>
      <c r="B146" s="9"/>
      <c r="C146" s="9"/>
      <c r="D146" s="9"/>
      <c r="E146" s="9"/>
      <c r="F146" s="9"/>
      <c r="G146" s="9"/>
      <c r="H146" s="9"/>
      <c r="I146" s="9"/>
      <c r="J146" s="9"/>
      <c r="K146" s="145"/>
      <c r="L146" s="9"/>
    </row>
    <row r="147" spans="1:12" ht="12.75">
      <c r="A147" s="9"/>
      <c r="B147" s="9"/>
      <c r="C147" s="9"/>
      <c r="D147" s="9"/>
      <c r="E147" s="9"/>
      <c r="F147" s="9"/>
      <c r="G147" s="9"/>
      <c r="H147" s="9"/>
      <c r="I147" s="9"/>
      <c r="J147" s="9"/>
      <c r="K147" s="145"/>
      <c r="L147" s="9"/>
    </row>
    <row r="148" spans="1:12" ht="12.75">
      <c r="A148" s="9"/>
      <c r="B148" s="9"/>
      <c r="C148" s="9"/>
      <c r="D148" s="9"/>
      <c r="E148" s="9"/>
      <c r="F148" s="9"/>
      <c r="G148" s="9"/>
      <c r="H148" s="9"/>
      <c r="I148" s="9"/>
      <c r="J148" s="9"/>
      <c r="K148" s="145"/>
      <c r="L148" s="9"/>
    </row>
    <row r="149" spans="1:12" ht="12.75">
      <c r="A149" s="9"/>
      <c r="B149" s="9"/>
      <c r="C149" s="9"/>
      <c r="D149" s="9"/>
      <c r="E149" s="9"/>
      <c r="F149" s="9"/>
      <c r="G149" s="9"/>
      <c r="H149" s="9"/>
      <c r="I149" s="9"/>
      <c r="J149" s="9"/>
      <c r="K149" s="145"/>
      <c r="L149" s="9"/>
    </row>
    <row r="150" spans="1:12" ht="12.75">
      <c r="A150" s="9"/>
      <c r="B150" s="9"/>
      <c r="C150" s="9"/>
      <c r="D150" s="9"/>
      <c r="E150" s="9"/>
      <c r="F150" s="9"/>
      <c r="G150" s="9"/>
      <c r="H150" s="9"/>
      <c r="I150" s="9"/>
      <c r="J150" s="9"/>
      <c r="K150" s="145"/>
      <c r="L150" s="9"/>
    </row>
    <row r="151" spans="1:12" ht="12.75">
      <c r="A151" s="9"/>
      <c r="B151" s="9"/>
      <c r="C151" s="9"/>
      <c r="D151" s="9"/>
      <c r="E151" s="9"/>
      <c r="F151" s="9"/>
      <c r="G151" s="9"/>
      <c r="H151" s="9"/>
      <c r="I151" s="9"/>
      <c r="J151" s="9"/>
      <c r="K151" s="145"/>
      <c r="L151" s="9"/>
    </row>
    <row r="152" spans="1:12" ht="12.75">
      <c r="A152" s="9"/>
      <c r="B152" s="9"/>
      <c r="C152" s="9"/>
      <c r="D152" s="9"/>
      <c r="E152" s="9"/>
      <c r="F152" s="9"/>
      <c r="G152" s="9"/>
      <c r="H152" s="9"/>
      <c r="I152" s="9"/>
      <c r="J152" s="9"/>
      <c r="K152" s="145"/>
      <c r="L152" s="9"/>
    </row>
    <row r="153" spans="1:12" ht="12.75">
      <c r="A153" s="9"/>
      <c r="B153" s="9"/>
      <c r="C153" s="9"/>
      <c r="D153" s="9"/>
      <c r="E153" s="9"/>
      <c r="F153" s="9"/>
      <c r="G153" s="9"/>
      <c r="H153" s="9"/>
      <c r="I153" s="9"/>
      <c r="J153" s="9"/>
      <c r="K153" s="145"/>
      <c r="L153" s="9"/>
    </row>
    <row r="154" spans="1:12" ht="12.75">
      <c r="A154" s="9"/>
      <c r="B154" s="9"/>
      <c r="C154" s="9"/>
      <c r="D154" s="9"/>
      <c r="E154" s="9"/>
      <c r="F154" s="9"/>
      <c r="G154" s="9"/>
      <c r="H154" s="9"/>
      <c r="I154" s="9"/>
      <c r="J154" s="9"/>
      <c r="K154" s="145"/>
      <c r="L154" s="9"/>
    </row>
    <row r="155" spans="1:12" ht="12.75">
      <c r="A155" s="9"/>
      <c r="B155" s="9"/>
      <c r="C155" s="9"/>
      <c r="D155" s="9"/>
      <c r="E155" s="9"/>
      <c r="F155" s="9"/>
      <c r="G155" s="9"/>
      <c r="H155" s="9"/>
      <c r="I155" s="9"/>
      <c r="J155" s="9"/>
      <c r="K155" s="145"/>
      <c r="L155" s="9"/>
    </row>
    <row r="156" spans="1:12" ht="12.75">
      <c r="A156" s="9"/>
      <c r="B156" s="9"/>
      <c r="C156" s="9"/>
      <c r="D156" s="9"/>
      <c r="E156" s="9"/>
      <c r="F156" s="9"/>
      <c r="G156" s="9"/>
      <c r="H156" s="9"/>
      <c r="I156" s="9"/>
      <c r="J156" s="9"/>
      <c r="K156" s="145"/>
      <c r="L156" s="9"/>
    </row>
    <row r="157" spans="1:12" ht="12.75">
      <c r="A157" s="9"/>
      <c r="B157" s="9"/>
      <c r="C157" s="9"/>
      <c r="D157" s="9"/>
      <c r="E157" s="9"/>
      <c r="F157" s="9"/>
      <c r="G157" s="9"/>
      <c r="H157" s="9"/>
      <c r="I157" s="9"/>
      <c r="J157" s="9"/>
      <c r="K157" s="145"/>
      <c r="L157" s="9"/>
    </row>
    <row r="158" spans="1:12" ht="12.75">
      <c r="A158" s="9"/>
      <c r="B158" s="9"/>
      <c r="C158" s="9"/>
      <c r="D158" s="9"/>
      <c r="E158" s="9"/>
      <c r="F158" s="9"/>
      <c r="G158" s="9"/>
      <c r="H158" s="9"/>
      <c r="I158" s="9"/>
      <c r="J158" s="9"/>
      <c r="K158" s="145"/>
      <c r="L158" s="9"/>
    </row>
    <row r="159" spans="1:12" ht="12.75">
      <c r="A159" s="9"/>
      <c r="B159" s="9"/>
      <c r="C159" s="9"/>
      <c r="D159" s="9"/>
      <c r="E159" s="9"/>
      <c r="F159" s="9"/>
      <c r="G159" s="9"/>
      <c r="H159" s="9"/>
      <c r="I159" s="9"/>
      <c r="J159" s="9"/>
      <c r="K159" s="145"/>
      <c r="L159" s="9"/>
    </row>
    <row r="160" spans="1:12" ht="12.75">
      <c r="A160" s="9"/>
      <c r="B160" s="9"/>
      <c r="C160" s="9"/>
      <c r="D160" s="9"/>
      <c r="E160" s="9"/>
      <c r="F160" s="9"/>
      <c r="G160" s="9"/>
      <c r="H160" s="9"/>
      <c r="I160" s="9"/>
      <c r="J160" s="9"/>
      <c r="K160" s="145"/>
      <c r="L160" s="9"/>
    </row>
    <row r="161" spans="1:12" ht="12.75">
      <c r="A161" s="9"/>
      <c r="B161" s="9"/>
      <c r="C161" s="9"/>
      <c r="D161" s="9"/>
      <c r="E161" s="9"/>
      <c r="F161" s="9"/>
      <c r="G161" s="9"/>
      <c r="H161" s="9"/>
      <c r="I161" s="9"/>
      <c r="J161" s="9"/>
      <c r="K161" s="145"/>
      <c r="L161" s="9"/>
    </row>
    <row r="162" spans="1:12" ht="12.75">
      <c r="A162" s="9"/>
      <c r="B162" s="9"/>
      <c r="C162" s="9"/>
      <c r="D162" s="9"/>
      <c r="E162" s="9"/>
      <c r="F162" s="9"/>
      <c r="G162" s="9"/>
      <c r="H162" s="9"/>
      <c r="I162" s="9"/>
      <c r="J162" s="9"/>
      <c r="K162" s="145"/>
      <c r="L162" s="9"/>
    </row>
    <row r="163" spans="1:12" ht="12.75">
      <c r="A163" s="9"/>
      <c r="B163" s="9"/>
      <c r="C163" s="9"/>
      <c r="D163" s="9"/>
      <c r="E163" s="9"/>
      <c r="F163" s="9"/>
      <c r="G163" s="9"/>
      <c r="H163" s="9"/>
      <c r="I163" s="9"/>
      <c r="J163" s="9"/>
      <c r="K163" s="145"/>
      <c r="L163" s="9"/>
    </row>
    <row r="164" spans="1:12" ht="12.75">
      <c r="A164" s="9"/>
      <c r="B164" s="9"/>
      <c r="C164" s="9"/>
      <c r="D164" s="9"/>
      <c r="E164" s="9"/>
      <c r="F164" s="9"/>
      <c r="G164" s="9"/>
      <c r="H164" s="9"/>
      <c r="I164" s="9"/>
      <c r="J164" s="9"/>
      <c r="K164" s="145"/>
      <c r="L164" s="9"/>
    </row>
    <row r="165" spans="1:12" ht="12.75">
      <c r="A165" s="9"/>
      <c r="B165" s="9"/>
      <c r="C165" s="9"/>
      <c r="D165" s="9"/>
      <c r="E165" s="9"/>
      <c r="F165" s="9"/>
      <c r="G165" s="9"/>
      <c r="H165" s="9"/>
      <c r="I165" s="9"/>
      <c r="J165" s="9"/>
      <c r="K165" s="145"/>
      <c r="L165" s="9"/>
    </row>
    <row r="166" spans="1:12" ht="12.75">
      <c r="A166" s="9"/>
      <c r="B166" s="9"/>
      <c r="C166" s="9"/>
      <c r="D166" s="9"/>
      <c r="E166" s="9"/>
      <c r="F166" s="9"/>
      <c r="G166" s="9"/>
      <c r="H166" s="9"/>
      <c r="I166" s="9"/>
      <c r="J166" s="9"/>
      <c r="K166" s="145"/>
      <c r="L166" s="9"/>
    </row>
    <row r="167" spans="1:12" ht="12.75">
      <c r="A167" s="9"/>
      <c r="B167" s="9"/>
      <c r="C167" s="9"/>
      <c r="D167" s="9"/>
      <c r="E167" s="9"/>
      <c r="F167" s="9"/>
      <c r="G167" s="9"/>
      <c r="H167" s="9"/>
      <c r="I167" s="9"/>
      <c r="J167" s="9"/>
      <c r="K167" s="145"/>
      <c r="L167" s="9"/>
    </row>
    <row r="168" spans="1:12" ht="12.75">
      <c r="A168" s="9"/>
      <c r="B168" s="9"/>
      <c r="C168" s="9"/>
      <c r="D168" s="9"/>
      <c r="E168" s="9"/>
      <c r="F168" s="9"/>
      <c r="G168" s="9"/>
      <c r="H168" s="9"/>
      <c r="I168" s="9"/>
      <c r="J168" s="9"/>
      <c r="K168" s="145"/>
      <c r="L168" s="9"/>
    </row>
    <row r="169" spans="1:12" ht="12.75">
      <c r="A169" s="9"/>
      <c r="B169" s="9"/>
      <c r="C169" s="9"/>
      <c r="D169" s="9"/>
      <c r="E169" s="9"/>
      <c r="F169" s="9"/>
      <c r="G169" s="9"/>
      <c r="H169" s="9"/>
      <c r="I169" s="9"/>
      <c r="J169" s="9"/>
      <c r="K169" s="145"/>
      <c r="L169" s="9"/>
    </row>
    <row r="170" spans="1:12" ht="12.75">
      <c r="A170" s="9"/>
      <c r="B170" s="9"/>
      <c r="C170" s="9"/>
      <c r="D170" s="9"/>
      <c r="E170" s="9"/>
      <c r="F170" s="9"/>
      <c r="G170" s="9"/>
      <c r="H170" s="9"/>
      <c r="I170" s="9"/>
      <c r="J170" s="9"/>
      <c r="K170" s="145"/>
      <c r="L170" s="9"/>
    </row>
    <row r="171" spans="1:12" ht="12.75">
      <c r="A171" s="9"/>
      <c r="B171" s="9"/>
      <c r="C171" s="9"/>
      <c r="D171" s="9"/>
      <c r="E171" s="9"/>
      <c r="F171" s="9"/>
      <c r="G171" s="9"/>
      <c r="H171" s="9"/>
      <c r="I171" s="9"/>
      <c r="J171" s="9"/>
      <c r="K171" s="145"/>
      <c r="L171" s="9"/>
    </row>
    <row r="172" spans="1:12" ht="12.75">
      <c r="A172" s="9"/>
      <c r="B172" s="9"/>
      <c r="C172" s="9"/>
      <c r="D172" s="9"/>
      <c r="E172" s="9"/>
      <c r="F172" s="9"/>
      <c r="G172" s="9"/>
      <c r="H172" s="9"/>
      <c r="I172" s="9"/>
      <c r="J172" s="9"/>
      <c r="K172" s="145"/>
      <c r="L172" s="9"/>
    </row>
    <row r="173" spans="1:12" ht="12.75">
      <c r="A173" s="9"/>
      <c r="B173" s="9"/>
      <c r="C173" s="9"/>
      <c r="D173" s="9"/>
      <c r="E173" s="9"/>
      <c r="F173" s="9"/>
      <c r="G173" s="9"/>
      <c r="H173" s="9"/>
      <c r="I173" s="9"/>
      <c r="J173" s="9"/>
      <c r="K173" s="145"/>
      <c r="L173" s="9"/>
    </row>
    <row r="174" spans="1:12" ht="12.75">
      <c r="A174" s="9"/>
      <c r="B174" s="9"/>
      <c r="C174" s="9"/>
      <c r="D174" s="9"/>
      <c r="E174" s="9"/>
      <c r="F174" s="9"/>
      <c r="G174" s="9"/>
      <c r="H174" s="9"/>
      <c r="I174" s="9"/>
      <c r="J174" s="9"/>
      <c r="K174" s="145"/>
      <c r="L174" s="9"/>
    </row>
    <row r="175" spans="1:12" ht="12.75">
      <c r="A175" s="9"/>
      <c r="B175" s="9"/>
      <c r="C175" s="9"/>
      <c r="D175" s="9"/>
      <c r="E175" s="9"/>
      <c r="F175" s="9"/>
      <c r="G175" s="9"/>
      <c r="H175" s="9"/>
      <c r="I175" s="9"/>
      <c r="J175" s="9"/>
      <c r="K175" s="145"/>
      <c r="L175" s="9"/>
    </row>
    <row r="176" spans="1:12" ht="12.75">
      <c r="A176" s="9"/>
      <c r="B176" s="9"/>
      <c r="C176" s="9"/>
      <c r="D176" s="9"/>
      <c r="E176" s="9"/>
      <c r="F176" s="9"/>
      <c r="G176" s="9"/>
      <c r="H176" s="9"/>
      <c r="I176" s="9"/>
      <c r="J176" s="9"/>
      <c r="K176" s="145"/>
      <c r="L176" s="9"/>
    </row>
    <row r="177" spans="1:12" ht="12.75">
      <c r="A177" s="9"/>
      <c r="B177" s="9"/>
      <c r="C177" s="9"/>
      <c r="D177" s="9"/>
      <c r="E177" s="9"/>
      <c r="F177" s="9"/>
      <c r="G177" s="9"/>
      <c r="H177" s="9"/>
      <c r="I177" s="9"/>
      <c r="J177" s="9"/>
      <c r="K177" s="145"/>
      <c r="L177" s="9"/>
    </row>
    <row r="178" spans="1:12" ht="12.75">
      <c r="A178" s="9"/>
      <c r="B178" s="9"/>
      <c r="C178" s="9"/>
      <c r="D178" s="9"/>
      <c r="E178" s="9"/>
      <c r="F178" s="9"/>
      <c r="G178" s="9"/>
      <c r="H178" s="9"/>
      <c r="I178" s="9"/>
      <c r="J178" s="9"/>
      <c r="K178" s="145"/>
      <c r="L178" s="9"/>
    </row>
    <row r="179" spans="1:12" ht="12.75">
      <c r="A179" s="9"/>
      <c r="B179" s="9"/>
      <c r="C179" s="9"/>
      <c r="D179" s="9"/>
      <c r="E179" s="9"/>
      <c r="F179" s="9"/>
      <c r="G179" s="9"/>
      <c r="H179" s="9"/>
      <c r="I179" s="9"/>
      <c r="J179" s="9"/>
      <c r="K179" s="145"/>
      <c r="L179" s="9"/>
    </row>
    <row r="180" spans="1:12" ht="12.75">
      <c r="A180" s="9"/>
      <c r="B180" s="9"/>
      <c r="C180" s="9"/>
      <c r="D180" s="9"/>
      <c r="E180" s="9"/>
      <c r="F180" s="9"/>
      <c r="G180" s="9"/>
      <c r="H180" s="9"/>
      <c r="I180" s="9"/>
      <c r="J180" s="9"/>
      <c r="K180" s="145"/>
      <c r="L180" s="9"/>
    </row>
    <row r="181" spans="1:12" ht="12.75">
      <c r="A181" s="9"/>
      <c r="B181" s="9"/>
      <c r="C181" s="9"/>
      <c r="D181" s="9"/>
      <c r="E181" s="9"/>
      <c r="F181" s="9"/>
      <c r="G181" s="9"/>
      <c r="H181" s="9"/>
      <c r="I181" s="9"/>
      <c r="J181" s="9"/>
      <c r="K181" s="145"/>
      <c r="L181" s="9"/>
    </row>
    <row r="182" spans="1:12" ht="12.75">
      <c r="A182" s="9"/>
      <c r="B182" s="9"/>
      <c r="C182" s="9"/>
      <c r="D182" s="9"/>
      <c r="E182" s="9"/>
      <c r="F182" s="9"/>
      <c r="G182" s="9"/>
      <c r="H182" s="9"/>
      <c r="I182" s="9"/>
      <c r="J182" s="9"/>
      <c r="K182" s="145"/>
      <c r="L182" s="9"/>
    </row>
    <row r="183" spans="1:12" ht="12.75">
      <c r="A183" s="9"/>
      <c r="B183" s="9"/>
      <c r="C183" s="9"/>
      <c r="D183" s="9"/>
      <c r="E183" s="9"/>
      <c r="F183" s="9"/>
      <c r="G183" s="9"/>
      <c r="H183" s="9"/>
      <c r="I183" s="9"/>
      <c r="J183" s="9"/>
      <c r="K183" s="145"/>
      <c r="L183" s="9"/>
    </row>
    <row r="184" spans="1:12" ht="12.75">
      <c r="A184" s="9"/>
      <c r="B184" s="9"/>
      <c r="C184" s="9"/>
      <c r="D184" s="9"/>
      <c r="E184" s="9"/>
      <c r="F184" s="9"/>
      <c r="G184" s="9"/>
      <c r="H184" s="9"/>
      <c r="I184" s="9"/>
      <c r="J184" s="9"/>
      <c r="K184" s="145"/>
      <c r="L184" s="9"/>
    </row>
    <row r="185" spans="1:12" ht="12.75">
      <c r="A185" s="9"/>
      <c r="B185" s="9"/>
      <c r="C185" s="9"/>
      <c r="D185" s="9"/>
      <c r="E185" s="9"/>
      <c r="F185" s="9"/>
      <c r="G185" s="9"/>
      <c r="H185" s="9"/>
      <c r="I185" s="9"/>
      <c r="J185" s="9"/>
      <c r="K185" s="145"/>
      <c r="L185" s="9"/>
    </row>
    <row r="186" spans="1:12" ht="12.75">
      <c r="A186" s="9"/>
      <c r="B186" s="9"/>
      <c r="C186" s="9"/>
      <c r="D186" s="9"/>
      <c r="E186" s="9"/>
      <c r="F186" s="9"/>
      <c r="G186" s="9"/>
      <c r="H186" s="9"/>
      <c r="I186" s="9"/>
      <c r="J186" s="9"/>
      <c r="K186" s="145"/>
      <c r="L186" s="9"/>
    </row>
    <row r="187" spans="1:12" ht="12.75">
      <c r="A187" s="9"/>
      <c r="B187" s="9"/>
      <c r="C187" s="9"/>
      <c r="D187" s="9"/>
      <c r="E187" s="9"/>
      <c r="F187" s="9"/>
      <c r="G187" s="9"/>
      <c r="H187" s="9"/>
      <c r="I187" s="9"/>
      <c r="J187" s="9"/>
      <c r="K187" s="145"/>
      <c r="L187" s="9"/>
    </row>
    <row r="188" spans="1:12" ht="12.75">
      <c r="A188" s="9"/>
      <c r="B188" s="9"/>
      <c r="C188" s="9"/>
      <c r="D188" s="9"/>
      <c r="E188" s="9"/>
      <c r="F188" s="9"/>
      <c r="G188" s="9"/>
      <c r="H188" s="9"/>
      <c r="I188" s="9"/>
      <c r="J188" s="9"/>
      <c r="K188" s="145"/>
      <c r="L188" s="9"/>
    </row>
    <row r="189" spans="1:12" ht="12.75">
      <c r="A189" s="9"/>
      <c r="B189" s="9"/>
      <c r="C189" s="9"/>
      <c r="D189" s="9"/>
      <c r="E189" s="9"/>
      <c r="F189" s="9"/>
      <c r="G189" s="9"/>
      <c r="H189" s="9"/>
      <c r="I189" s="9"/>
      <c r="J189" s="9"/>
      <c r="K189" s="145"/>
      <c r="L189" s="9"/>
    </row>
    <row r="190" spans="1:12" ht="12.75">
      <c r="A190" s="9"/>
      <c r="B190" s="9"/>
      <c r="C190" s="9"/>
      <c r="D190" s="9"/>
      <c r="E190" s="9"/>
      <c r="F190" s="9"/>
      <c r="G190" s="9"/>
      <c r="H190" s="9"/>
      <c r="I190" s="9"/>
      <c r="J190" s="9"/>
      <c r="K190" s="145"/>
      <c r="L190" s="9"/>
    </row>
    <row r="191" spans="1:12" ht="12.75">
      <c r="A191" s="9"/>
      <c r="B191" s="9"/>
      <c r="C191" s="9"/>
      <c r="D191" s="9"/>
      <c r="E191" s="9"/>
      <c r="F191" s="9"/>
      <c r="G191" s="9"/>
      <c r="H191" s="9"/>
      <c r="I191" s="9"/>
      <c r="J191" s="9"/>
      <c r="K191" s="145"/>
      <c r="L191" s="9"/>
    </row>
    <row r="192" spans="1:12" ht="12.75">
      <c r="A192" s="9"/>
      <c r="B192" s="9"/>
      <c r="C192" s="9"/>
      <c r="D192" s="9"/>
      <c r="E192" s="9"/>
      <c r="F192" s="9"/>
      <c r="G192" s="9"/>
      <c r="H192" s="9"/>
      <c r="I192" s="9"/>
      <c r="J192" s="9"/>
      <c r="K192" s="145"/>
      <c r="L192" s="9"/>
    </row>
    <row r="193" spans="1:12" ht="12.75">
      <c r="A193" s="9"/>
      <c r="B193" s="9"/>
      <c r="C193" s="9"/>
      <c r="D193" s="9"/>
      <c r="E193" s="9"/>
      <c r="F193" s="9"/>
      <c r="G193" s="9"/>
      <c r="H193" s="9"/>
      <c r="I193" s="9"/>
      <c r="J193" s="9"/>
      <c r="K193" s="145"/>
      <c r="L193" s="9"/>
    </row>
    <row r="194" spans="1:12" ht="12.75">
      <c r="A194" s="9"/>
      <c r="B194" s="9"/>
      <c r="C194" s="9"/>
      <c r="D194" s="9"/>
      <c r="E194" s="9"/>
      <c r="F194" s="9"/>
      <c r="G194" s="9"/>
      <c r="H194" s="9"/>
      <c r="I194" s="9"/>
      <c r="J194" s="9"/>
      <c r="K194" s="145"/>
      <c r="L194" s="9"/>
    </row>
    <row r="195" spans="1:12" ht="12.75">
      <c r="A195" s="9"/>
      <c r="B195" s="9"/>
      <c r="C195" s="9"/>
      <c r="D195" s="9"/>
      <c r="E195" s="9"/>
      <c r="F195" s="9"/>
      <c r="G195" s="9"/>
      <c r="H195" s="9"/>
      <c r="I195" s="9"/>
      <c r="J195" s="9"/>
      <c r="K195" s="145"/>
      <c r="L195" s="9"/>
    </row>
    <row r="196" spans="1:12" ht="12.75">
      <c r="A196" s="9"/>
      <c r="B196" s="9"/>
      <c r="C196" s="9"/>
      <c r="D196" s="9"/>
      <c r="E196" s="9"/>
      <c r="F196" s="9"/>
      <c r="G196" s="9"/>
      <c r="H196" s="9"/>
      <c r="I196" s="9"/>
      <c r="J196" s="9"/>
      <c r="K196" s="145"/>
      <c r="L196" s="9"/>
    </row>
    <row r="197" spans="1:12" ht="12.75">
      <c r="A197" s="9"/>
      <c r="B197" s="9"/>
      <c r="C197" s="9"/>
      <c r="D197" s="9"/>
      <c r="E197" s="9"/>
      <c r="F197" s="9"/>
      <c r="G197" s="9"/>
      <c r="H197" s="9"/>
      <c r="I197" s="9"/>
      <c r="J197" s="9"/>
      <c r="K197" s="145"/>
      <c r="L197" s="9"/>
    </row>
    <row r="198" spans="1:12" ht="12.75">
      <c r="A198" s="9"/>
      <c r="B198" s="9"/>
      <c r="C198" s="9"/>
      <c r="D198" s="9"/>
      <c r="E198" s="9"/>
      <c r="F198" s="9"/>
      <c r="G198" s="9"/>
      <c r="H198" s="9"/>
      <c r="I198" s="9"/>
      <c r="J198" s="9"/>
      <c r="K198" s="145"/>
      <c r="L198" s="9"/>
    </row>
    <row r="199" spans="1:12" ht="12.75">
      <c r="A199" s="9"/>
      <c r="B199" s="9"/>
      <c r="C199" s="9"/>
      <c r="D199" s="9"/>
      <c r="E199" s="9"/>
      <c r="F199" s="9"/>
      <c r="G199" s="9"/>
      <c r="H199" s="9"/>
      <c r="I199" s="9"/>
      <c r="J199" s="9"/>
      <c r="K199" s="145"/>
      <c r="L199" s="9"/>
    </row>
    <row r="200" spans="1:12" ht="12.75">
      <c r="A200" s="9"/>
      <c r="B200" s="9"/>
      <c r="C200" s="9"/>
      <c r="D200" s="9"/>
      <c r="E200" s="9"/>
      <c r="F200" s="9"/>
      <c r="G200" s="9"/>
      <c r="H200" s="9"/>
      <c r="I200" s="9"/>
      <c r="J200" s="9"/>
      <c r="K200" s="145"/>
      <c r="L200" s="9"/>
    </row>
    <row r="201" spans="1:12" ht="12.75">
      <c r="A201" s="9"/>
      <c r="B201" s="9"/>
      <c r="C201" s="9"/>
      <c r="D201" s="9"/>
      <c r="E201" s="9"/>
      <c r="F201" s="9"/>
      <c r="G201" s="9"/>
      <c r="H201" s="9"/>
      <c r="I201" s="9"/>
      <c r="J201" s="9"/>
      <c r="K201" s="145"/>
      <c r="L201" s="9"/>
    </row>
    <row r="202" spans="1:12" ht="12.75">
      <c r="A202" s="9"/>
      <c r="B202" s="9"/>
      <c r="C202" s="9"/>
      <c r="D202" s="9"/>
      <c r="E202" s="9"/>
      <c r="F202" s="9"/>
      <c r="G202" s="9"/>
      <c r="H202" s="9"/>
      <c r="I202" s="9"/>
      <c r="J202" s="9"/>
      <c r="K202" s="145"/>
      <c r="L202" s="9"/>
    </row>
    <row r="203" spans="1:12" ht="12.75">
      <c r="A203" s="9"/>
      <c r="B203" s="9"/>
      <c r="C203" s="9"/>
      <c r="D203" s="9"/>
      <c r="E203" s="9"/>
      <c r="F203" s="9"/>
      <c r="G203" s="9"/>
      <c r="H203" s="9"/>
      <c r="I203" s="9"/>
      <c r="J203" s="9"/>
      <c r="K203" s="145"/>
      <c r="L203" s="9"/>
    </row>
    <row r="204" spans="1:12" ht="12.75">
      <c r="A204" s="9"/>
      <c r="B204" s="9"/>
      <c r="C204" s="9"/>
      <c r="D204" s="9"/>
      <c r="E204" s="9"/>
      <c r="F204" s="9"/>
      <c r="G204" s="9"/>
      <c r="H204" s="9"/>
      <c r="I204" s="9"/>
      <c r="J204" s="9"/>
      <c r="K204" s="145"/>
      <c r="L204" s="9"/>
    </row>
    <row r="205" spans="1:12" ht="12.75">
      <c r="A205" s="9"/>
      <c r="B205" s="9"/>
      <c r="C205" s="9"/>
      <c r="D205" s="9"/>
      <c r="E205" s="9"/>
      <c r="F205" s="9"/>
      <c r="G205" s="9"/>
      <c r="H205" s="9"/>
      <c r="I205" s="9"/>
      <c r="J205" s="9"/>
      <c r="K205" s="145"/>
      <c r="L205" s="9"/>
    </row>
    <row r="206" spans="1:12" ht="12.75">
      <c r="A206" s="9"/>
      <c r="B206" s="9"/>
      <c r="C206" s="9"/>
      <c r="D206" s="9"/>
      <c r="E206" s="9"/>
      <c r="F206" s="9"/>
      <c r="G206" s="9"/>
      <c r="H206" s="9"/>
      <c r="I206" s="9"/>
      <c r="J206" s="9"/>
      <c r="K206" s="145"/>
      <c r="L206" s="9"/>
    </row>
    <row r="207" spans="1:12" ht="12.75">
      <c r="A207" s="9"/>
      <c r="B207" s="9"/>
      <c r="C207" s="9"/>
      <c r="D207" s="9"/>
      <c r="E207" s="9"/>
      <c r="F207" s="9"/>
      <c r="G207" s="9"/>
      <c r="H207" s="9"/>
      <c r="I207" s="9"/>
      <c r="J207" s="9"/>
      <c r="K207" s="145"/>
      <c r="L207" s="9"/>
    </row>
    <row r="208" spans="1:12" ht="12.75">
      <c r="A208" s="9"/>
      <c r="B208" s="9"/>
      <c r="C208" s="9"/>
      <c r="D208" s="9"/>
      <c r="E208" s="9"/>
      <c r="F208" s="9"/>
      <c r="G208" s="9"/>
      <c r="H208" s="9"/>
      <c r="I208" s="9"/>
      <c r="J208" s="9"/>
      <c r="K208" s="145"/>
      <c r="L208" s="9"/>
    </row>
    <row r="209" spans="1:12" ht="12.75">
      <c r="A209" s="9"/>
      <c r="B209" s="9"/>
      <c r="C209" s="9"/>
      <c r="D209" s="9"/>
      <c r="E209" s="9"/>
      <c r="F209" s="9"/>
      <c r="G209" s="9"/>
      <c r="H209" s="9"/>
      <c r="I209" s="9"/>
      <c r="J209" s="9"/>
      <c r="K209" s="145"/>
      <c r="L209" s="9"/>
    </row>
    <row r="210" spans="1:12" ht="12.75">
      <c r="A210" s="9"/>
      <c r="B210" s="9"/>
      <c r="C210" s="9"/>
      <c r="D210" s="9"/>
      <c r="E210" s="9"/>
      <c r="F210" s="9"/>
      <c r="G210" s="9"/>
      <c r="H210" s="9"/>
      <c r="I210" s="9"/>
      <c r="J210" s="9"/>
      <c r="K210" s="145"/>
      <c r="L210" s="9"/>
    </row>
    <row r="211" spans="1:12" ht="12.75">
      <c r="A211" s="9"/>
      <c r="B211" s="9"/>
      <c r="C211" s="9"/>
      <c r="D211" s="9"/>
      <c r="E211" s="9"/>
      <c r="F211" s="9"/>
      <c r="G211" s="9"/>
      <c r="H211" s="9"/>
      <c r="I211" s="9"/>
      <c r="J211" s="9"/>
      <c r="K211" s="145"/>
      <c r="L211" s="9"/>
    </row>
    <row r="212" spans="1:12" ht="12.75">
      <c r="A212" s="9"/>
      <c r="B212" s="9"/>
      <c r="C212" s="9"/>
      <c r="D212" s="9"/>
      <c r="E212" s="9"/>
      <c r="F212" s="9"/>
      <c r="G212" s="9"/>
      <c r="H212" s="9"/>
      <c r="I212" s="9"/>
      <c r="J212" s="9"/>
      <c r="K212" s="145"/>
      <c r="L212" s="9"/>
    </row>
    <row r="213" spans="1:12" ht="12.75">
      <c r="A213" s="9"/>
      <c r="B213" s="9"/>
      <c r="C213" s="9"/>
      <c r="D213" s="9"/>
      <c r="E213" s="9"/>
      <c r="F213" s="9"/>
      <c r="G213" s="9"/>
      <c r="H213" s="9"/>
      <c r="I213" s="9"/>
      <c r="J213" s="9"/>
      <c r="K213" s="145"/>
      <c r="L213" s="9"/>
    </row>
    <row r="214" spans="1:12" ht="12.75">
      <c r="A214" s="9"/>
      <c r="B214" s="9"/>
      <c r="C214" s="9"/>
      <c r="D214" s="9"/>
      <c r="E214" s="9"/>
      <c r="F214" s="9"/>
      <c r="G214" s="9"/>
      <c r="H214" s="9"/>
      <c r="I214" s="9"/>
      <c r="J214" s="9"/>
      <c r="K214" s="145"/>
      <c r="L214" s="9"/>
    </row>
    <row r="215" spans="1:12" ht="12.75">
      <c r="A215" s="9"/>
      <c r="B215" s="9"/>
      <c r="C215" s="9"/>
      <c r="D215" s="9"/>
      <c r="E215" s="9"/>
      <c r="F215" s="9"/>
      <c r="G215" s="9"/>
      <c r="H215" s="9"/>
      <c r="I215" s="9"/>
      <c r="J215" s="9"/>
      <c r="K215" s="145"/>
      <c r="L215" s="9"/>
    </row>
    <row r="216" spans="1:12" ht="12.75">
      <c r="A216" s="9"/>
      <c r="B216" s="9"/>
      <c r="C216" s="9"/>
      <c r="D216" s="9"/>
      <c r="E216" s="9"/>
      <c r="F216" s="9"/>
      <c r="G216" s="9"/>
      <c r="H216" s="9"/>
      <c r="I216" s="9"/>
      <c r="J216" s="9"/>
      <c r="K216" s="145"/>
      <c r="L216" s="9"/>
    </row>
    <row r="217" spans="1:12" ht="12.75">
      <c r="A217" s="9"/>
      <c r="B217" s="9"/>
      <c r="C217" s="9"/>
      <c r="D217" s="9"/>
      <c r="E217" s="9"/>
      <c r="F217" s="9"/>
      <c r="G217" s="9"/>
      <c r="H217" s="9"/>
      <c r="I217" s="9"/>
      <c r="J217" s="9"/>
      <c r="K217" s="145"/>
      <c r="L217" s="9"/>
    </row>
    <row r="218" spans="1:12" ht="12.75">
      <c r="A218" s="9"/>
      <c r="B218" s="9"/>
      <c r="C218" s="9"/>
      <c r="D218" s="9"/>
      <c r="E218" s="9"/>
      <c r="F218" s="9"/>
      <c r="G218" s="9"/>
      <c r="H218" s="9"/>
      <c r="I218" s="9"/>
      <c r="J218" s="9"/>
      <c r="K218" s="145"/>
      <c r="L218" s="9"/>
    </row>
    <row r="219" spans="1:12" ht="12.75">
      <c r="A219" s="9"/>
      <c r="B219" s="9"/>
      <c r="C219" s="9"/>
      <c r="D219" s="9"/>
      <c r="E219" s="9"/>
      <c r="F219" s="9"/>
      <c r="G219" s="9"/>
      <c r="H219" s="9"/>
      <c r="I219" s="9"/>
      <c r="J219" s="9"/>
      <c r="K219" s="145"/>
      <c r="L219" s="9"/>
    </row>
    <row r="220" spans="1:12" ht="12.75">
      <c r="A220" s="9"/>
      <c r="B220" s="9"/>
      <c r="C220" s="9"/>
      <c r="D220" s="9"/>
      <c r="E220" s="9"/>
      <c r="F220" s="9"/>
      <c r="G220" s="9"/>
      <c r="H220" s="9"/>
      <c r="I220" s="9"/>
      <c r="J220" s="9"/>
      <c r="K220" s="145"/>
      <c r="L220" s="9"/>
    </row>
    <row r="221" spans="1:12" ht="12.75">
      <c r="A221" s="9"/>
      <c r="B221" s="9"/>
      <c r="C221" s="9"/>
      <c r="D221" s="9"/>
      <c r="E221" s="9"/>
      <c r="F221" s="9"/>
      <c r="G221" s="9"/>
      <c r="H221" s="9"/>
      <c r="I221" s="9"/>
      <c r="J221" s="9"/>
      <c r="K221" s="145"/>
      <c r="L221" s="9"/>
    </row>
    <row r="222" spans="1:12" ht="12.75">
      <c r="A222" s="9"/>
      <c r="B222" s="9"/>
      <c r="C222" s="9"/>
      <c r="D222" s="9"/>
      <c r="E222" s="9"/>
      <c r="F222" s="9"/>
      <c r="G222" s="9"/>
      <c r="H222" s="9"/>
      <c r="I222" s="9"/>
      <c r="J222" s="9"/>
      <c r="K222" s="145"/>
      <c r="L222" s="9"/>
    </row>
    <row r="223" spans="1:12" ht="12.75">
      <c r="A223" s="9"/>
      <c r="B223" s="9"/>
      <c r="C223" s="9"/>
      <c r="D223" s="9"/>
      <c r="E223" s="9"/>
      <c r="F223" s="9"/>
      <c r="G223" s="9"/>
      <c r="H223" s="9"/>
      <c r="I223" s="9"/>
      <c r="J223" s="9"/>
      <c r="K223" s="145"/>
      <c r="L223" s="9"/>
    </row>
    <row r="224" spans="1:12" ht="12.75">
      <c r="A224" s="9"/>
      <c r="B224" s="9"/>
      <c r="C224" s="9"/>
      <c r="D224" s="9"/>
      <c r="E224" s="9"/>
      <c r="F224" s="9"/>
      <c r="G224" s="9"/>
      <c r="H224" s="9"/>
      <c r="I224" s="9"/>
      <c r="J224" s="9"/>
      <c r="K224" s="145"/>
      <c r="L224" s="9"/>
    </row>
    <row r="225" spans="1:12" ht="12.75">
      <c r="A225" s="9"/>
      <c r="B225" s="9"/>
      <c r="C225" s="9"/>
      <c r="D225" s="9"/>
      <c r="E225" s="9"/>
      <c r="F225" s="9"/>
      <c r="G225" s="9"/>
      <c r="H225" s="9"/>
      <c r="I225" s="9"/>
      <c r="J225" s="9"/>
      <c r="K225" s="145"/>
      <c r="L225" s="9"/>
    </row>
    <row r="226" spans="1:12" ht="12.75">
      <c r="A226" s="9"/>
      <c r="B226" s="9"/>
      <c r="C226" s="9"/>
      <c r="D226" s="9"/>
      <c r="E226" s="9"/>
      <c r="F226" s="9"/>
      <c r="G226" s="9"/>
      <c r="H226" s="9"/>
      <c r="I226" s="9"/>
      <c r="J226" s="9"/>
      <c r="K226" s="145"/>
      <c r="L226" s="9"/>
    </row>
    <row r="227" spans="1:12" ht="12.75">
      <c r="A227" s="9"/>
      <c r="B227" s="9"/>
      <c r="C227" s="9"/>
      <c r="D227" s="9"/>
      <c r="E227" s="9"/>
      <c r="F227" s="9"/>
      <c r="G227" s="9"/>
      <c r="H227" s="9"/>
      <c r="I227" s="9"/>
      <c r="J227" s="9"/>
      <c r="K227" s="145"/>
      <c r="L227" s="9"/>
    </row>
    <row r="228" spans="1:12" ht="12.75">
      <c r="A228" s="9"/>
      <c r="B228" s="9"/>
      <c r="C228" s="9"/>
      <c r="D228" s="9"/>
      <c r="E228" s="9"/>
      <c r="F228" s="9"/>
      <c r="G228" s="9"/>
      <c r="H228" s="9"/>
      <c r="I228" s="9"/>
      <c r="J228" s="9"/>
      <c r="K228" s="145"/>
      <c r="L228" s="9"/>
    </row>
    <row r="229" spans="1:12" ht="12.75">
      <c r="A229" s="9"/>
      <c r="B229" s="9"/>
      <c r="C229" s="9"/>
      <c r="D229" s="9"/>
      <c r="E229" s="9"/>
      <c r="F229" s="9"/>
      <c r="G229" s="9"/>
      <c r="H229" s="9"/>
      <c r="I229" s="9"/>
      <c r="J229" s="9"/>
      <c r="K229" s="145"/>
      <c r="L229" s="9"/>
    </row>
    <row r="230" spans="1:12" ht="12.75">
      <c r="A230" s="9"/>
      <c r="B230" s="9"/>
      <c r="C230" s="9"/>
      <c r="D230" s="9"/>
      <c r="E230" s="9"/>
      <c r="F230" s="9"/>
      <c r="G230" s="9"/>
      <c r="H230" s="9"/>
      <c r="I230" s="9"/>
      <c r="J230" s="9"/>
      <c r="K230" s="145"/>
      <c r="L230" s="9"/>
    </row>
    <row r="231" spans="1:12" ht="12.75">
      <c r="A231" s="9"/>
      <c r="B231" s="9"/>
      <c r="C231" s="9"/>
      <c r="D231" s="9"/>
      <c r="E231" s="9"/>
      <c r="F231" s="9"/>
      <c r="G231" s="9"/>
      <c r="H231" s="9"/>
      <c r="I231" s="9"/>
      <c r="J231" s="9"/>
      <c r="K231" s="145"/>
      <c r="L231" s="9"/>
    </row>
    <row r="232" spans="1:12" ht="12.75">
      <c r="A232" s="9"/>
      <c r="B232" s="9"/>
      <c r="C232" s="9"/>
      <c r="D232" s="9"/>
      <c r="E232" s="9"/>
      <c r="F232" s="9"/>
      <c r="G232" s="9"/>
      <c r="H232" s="9"/>
      <c r="I232" s="9"/>
      <c r="J232" s="9"/>
      <c r="K232" s="145"/>
      <c r="L232" s="9"/>
    </row>
    <row r="233" spans="1:12" ht="12.75">
      <c r="A233" s="9"/>
      <c r="B233" s="9"/>
      <c r="C233" s="9"/>
      <c r="D233" s="9"/>
      <c r="E233" s="9"/>
      <c r="F233" s="9"/>
      <c r="G233" s="9"/>
      <c r="H233" s="9"/>
      <c r="I233" s="9"/>
      <c r="J233" s="9"/>
      <c r="K233" s="145"/>
      <c r="L233" s="9"/>
    </row>
    <row r="234" spans="1:12" ht="12.75">
      <c r="A234" s="9"/>
      <c r="B234" s="9"/>
      <c r="C234" s="9"/>
      <c r="D234" s="9"/>
      <c r="E234" s="9"/>
      <c r="F234" s="9"/>
      <c r="G234" s="9"/>
      <c r="H234" s="9"/>
      <c r="I234" s="9"/>
      <c r="J234" s="9"/>
      <c r="K234" s="145"/>
      <c r="L234" s="9"/>
    </row>
    <row r="235" spans="1:12" ht="12.75">
      <c r="A235" s="9"/>
      <c r="B235" s="9"/>
      <c r="C235" s="9"/>
      <c r="D235" s="9"/>
      <c r="E235" s="9"/>
      <c r="F235" s="9"/>
      <c r="G235" s="9"/>
      <c r="H235" s="9"/>
      <c r="I235" s="9"/>
      <c r="J235" s="9"/>
      <c r="K235" s="145"/>
      <c r="L235" s="9"/>
    </row>
    <row r="236" spans="1:12" ht="12.75">
      <c r="A236" s="9"/>
      <c r="B236" s="9"/>
      <c r="C236" s="9"/>
      <c r="D236" s="9"/>
      <c r="E236" s="9"/>
      <c r="F236" s="9"/>
      <c r="G236" s="9"/>
      <c r="H236" s="9"/>
      <c r="I236" s="9"/>
      <c r="J236" s="9"/>
      <c r="K236" s="145"/>
      <c r="L236" s="9"/>
    </row>
    <row r="237" spans="1:12" ht="12.75">
      <c r="A237" s="9"/>
      <c r="B237" s="9"/>
      <c r="C237" s="9"/>
      <c r="D237" s="9"/>
      <c r="E237" s="9"/>
      <c r="F237" s="9"/>
      <c r="G237" s="9"/>
      <c r="H237" s="9"/>
      <c r="I237" s="9"/>
      <c r="J237" s="9"/>
      <c r="K237" s="145"/>
      <c r="L237" s="9"/>
    </row>
    <row r="238" spans="1:12" ht="12.75">
      <c r="A238" s="9"/>
      <c r="B238" s="9"/>
      <c r="C238" s="9"/>
      <c r="D238" s="9"/>
      <c r="E238" s="9"/>
      <c r="F238" s="9"/>
      <c r="G238" s="9"/>
      <c r="H238" s="9"/>
      <c r="I238" s="9"/>
      <c r="J238" s="9"/>
      <c r="K238" s="145"/>
      <c r="L238" s="9"/>
    </row>
    <row r="239" spans="1:12" ht="12.75">
      <c r="A239" s="9"/>
      <c r="B239" s="9"/>
      <c r="C239" s="9"/>
      <c r="D239" s="9"/>
      <c r="E239" s="9"/>
      <c r="F239" s="9"/>
      <c r="G239" s="9"/>
      <c r="H239" s="9"/>
      <c r="I239" s="9"/>
      <c r="J239" s="9"/>
      <c r="K239" s="145"/>
      <c r="L239" s="9"/>
    </row>
    <row r="240" spans="1:12" ht="12.75">
      <c r="A240" s="9"/>
      <c r="B240" s="9"/>
      <c r="C240" s="9"/>
      <c r="D240" s="9"/>
      <c r="E240" s="9"/>
      <c r="F240" s="9"/>
      <c r="G240" s="9"/>
      <c r="H240" s="9"/>
      <c r="I240" s="9"/>
      <c r="J240" s="9"/>
      <c r="K240" s="145"/>
      <c r="L240" s="9"/>
    </row>
    <row r="241" spans="1:12" ht="12.75">
      <c r="A241" s="9"/>
      <c r="B241" s="9"/>
      <c r="C241" s="9"/>
      <c r="D241" s="9"/>
      <c r="E241" s="9"/>
      <c r="F241" s="9"/>
      <c r="G241" s="9"/>
      <c r="H241" s="9"/>
      <c r="I241" s="9"/>
      <c r="J241" s="9"/>
      <c r="K241" s="145"/>
      <c r="L241" s="9"/>
    </row>
    <row r="242" spans="1:12" ht="12.75">
      <c r="A242" s="9"/>
      <c r="B242" s="9"/>
      <c r="C242" s="9"/>
      <c r="D242" s="9"/>
      <c r="E242" s="9"/>
      <c r="F242" s="9"/>
      <c r="G242" s="9"/>
      <c r="H242" s="9"/>
      <c r="I242" s="9"/>
      <c r="J242" s="9"/>
      <c r="K242" s="145"/>
      <c r="L242" s="9"/>
    </row>
    <row r="243" spans="1:12" ht="12.75">
      <c r="A243" s="9"/>
      <c r="B243" s="9"/>
      <c r="C243" s="9"/>
      <c r="D243" s="9"/>
      <c r="E243" s="9"/>
      <c r="F243" s="9"/>
      <c r="G243" s="9"/>
      <c r="H243" s="9"/>
      <c r="I243" s="9"/>
      <c r="J243" s="9"/>
      <c r="K243" s="145"/>
      <c r="L243" s="9"/>
    </row>
    <row r="244" spans="1:12" ht="12.75">
      <c r="A244" s="9"/>
      <c r="B244" s="9"/>
      <c r="C244" s="9"/>
      <c r="D244" s="9"/>
      <c r="E244" s="9"/>
      <c r="F244" s="9"/>
      <c r="G244" s="9"/>
      <c r="H244" s="9"/>
      <c r="I244" s="9"/>
      <c r="J244" s="9"/>
      <c r="K244" s="145"/>
      <c r="L244" s="9"/>
    </row>
    <row r="245" spans="1:12" ht="12.75">
      <c r="A245" s="9"/>
      <c r="B245" s="9"/>
      <c r="C245" s="9"/>
      <c r="D245" s="9"/>
      <c r="E245" s="9"/>
      <c r="F245" s="9"/>
      <c r="G245" s="9"/>
      <c r="H245" s="9"/>
      <c r="I245" s="9"/>
      <c r="J245" s="9"/>
      <c r="K245" s="145"/>
      <c r="L245" s="9"/>
    </row>
    <row r="246" spans="1:12" ht="12.75">
      <c r="A246" s="9"/>
      <c r="B246" s="9"/>
      <c r="C246" s="9"/>
      <c r="D246" s="9"/>
      <c r="E246" s="9"/>
      <c r="F246" s="9"/>
      <c r="G246" s="9"/>
      <c r="H246" s="9"/>
      <c r="I246" s="9"/>
      <c r="J246" s="9"/>
      <c r="K246" s="145"/>
      <c r="L246" s="9"/>
    </row>
    <row r="247" spans="1:12" ht="12.75">
      <c r="A247" s="9"/>
      <c r="B247" s="9"/>
      <c r="C247" s="9"/>
      <c r="D247" s="9"/>
      <c r="E247" s="9"/>
      <c r="F247" s="9"/>
      <c r="G247" s="9"/>
      <c r="H247" s="9"/>
      <c r="I247" s="9"/>
      <c r="J247" s="9"/>
      <c r="K247" s="145"/>
      <c r="L247" s="9"/>
    </row>
    <row r="248" spans="1:12" ht="12.75">
      <c r="A248" s="9"/>
      <c r="B248" s="9"/>
      <c r="C248" s="9"/>
      <c r="D248" s="9"/>
      <c r="E248" s="9"/>
      <c r="F248" s="9"/>
      <c r="G248" s="9"/>
      <c r="H248" s="9"/>
      <c r="I248" s="9"/>
      <c r="J248" s="9"/>
      <c r="K248" s="145"/>
      <c r="L248" s="9"/>
    </row>
    <row r="249" spans="1:12" ht="12.75">
      <c r="A249" s="9"/>
      <c r="B249" s="9"/>
      <c r="C249" s="9"/>
      <c r="D249" s="9"/>
      <c r="E249" s="9"/>
      <c r="F249" s="9"/>
      <c r="G249" s="9"/>
      <c r="H249" s="9"/>
      <c r="I249" s="9"/>
      <c r="J249" s="9"/>
      <c r="K249" s="145"/>
      <c r="L249" s="9"/>
    </row>
    <row r="250" spans="1:12" ht="12.75">
      <c r="A250" s="9"/>
      <c r="B250" s="9"/>
      <c r="C250" s="9"/>
      <c r="D250" s="9"/>
      <c r="E250" s="9"/>
      <c r="F250" s="9"/>
      <c r="G250" s="9"/>
      <c r="H250" s="9"/>
      <c r="I250" s="9"/>
      <c r="J250" s="9"/>
      <c r="K250" s="145"/>
      <c r="L250" s="9"/>
    </row>
    <row r="251" spans="1:12" ht="12.75">
      <c r="A251" s="9"/>
      <c r="B251" s="9"/>
      <c r="C251" s="9"/>
      <c r="D251" s="9"/>
      <c r="E251" s="9"/>
      <c r="F251" s="9"/>
      <c r="G251" s="9"/>
      <c r="H251" s="9"/>
      <c r="I251" s="9"/>
      <c r="J251" s="9"/>
      <c r="K251" s="145"/>
      <c r="L251" s="9"/>
    </row>
    <row r="252" spans="1:12" ht="12.75">
      <c r="A252" s="9"/>
      <c r="B252" s="9"/>
      <c r="C252" s="9"/>
      <c r="D252" s="9"/>
      <c r="E252" s="9"/>
      <c r="F252" s="9"/>
      <c r="G252" s="9"/>
      <c r="H252" s="9"/>
      <c r="I252" s="9"/>
      <c r="J252" s="9"/>
      <c r="K252" s="145"/>
      <c r="L252" s="9"/>
    </row>
    <row r="253" spans="1:12" ht="12.75">
      <c r="A253" s="9"/>
      <c r="B253" s="9"/>
      <c r="C253" s="9"/>
      <c r="D253" s="9"/>
      <c r="E253" s="9"/>
      <c r="F253" s="9"/>
      <c r="G253" s="9"/>
      <c r="H253" s="9"/>
      <c r="I253" s="9"/>
      <c r="J253" s="9"/>
      <c r="K253" s="145"/>
      <c r="L253" s="9"/>
    </row>
    <row r="254" spans="1:12" ht="12.75">
      <c r="A254" s="9"/>
      <c r="B254" s="9"/>
      <c r="C254" s="9"/>
      <c r="D254" s="9"/>
      <c r="E254" s="9"/>
      <c r="F254" s="9"/>
      <c r="G254" s="9"/>
      <c r="H254" s="9"/>
      <c r="I254" s="9"/>
      <c r="J254" s="9"/>
      <c r="K254" s="145"/>
      <c r="L254" s="9"/>
    </row>
    <row r="255" spans="1:12" ht="12.75">
      <c r="A255" s="9"/>
      <c r="B255" s="9"/>
      <c r="C255" s="9"/>
      <c r="D255" s="9"/>
      <c r="E255" s="9"/>
      <c r="F255" s="9"/>
      <c r="G255" s="9"/>
      <c r="H255" s="9"/>
      <c r="I255" s="9"/>
      <c r="J255" s="9"/>
      <c r="K255" s="145"/>
      <c r="L255" s="9"/>
    </row>
    <row r="256" spans="1:12" ht="12.75">
      <c r="A256" s="9"/>
      <c r="B256" s="9"/>
      <c r="C256" s="9"/>
      <c r="D256" s="9"/>
      <c r="E256" s="9"/>
      <c r="F256" s="9"/>
      <c r="G256" s="9"/>
      <c r="H256" s="9"/>
      <c r="I256" s="9"/>
      <c r="J256" s="9"/>
      <c r="K256" s="145"/>
      <c r="L256" s="9"/>
    </row>
    <row r="257" spans="1:12" ht="12.75">
      <c r="A257" s="9"/>
      <c r="B257" s="9"/>
      <c r="C257" s="9"/>
      <c r="D257" s="9"/>
      <c r="E257" s="9"/>
      <c r="F257" s="9"/>
      <c r="G257" s="9"/>
      <c r="H257" s="9"/>
      <c r="I257" s="9"/>
      <c r="J257" s="9"/>
      <c r="K257" s="145"/>
      <c r="L257" s="9"/>
    </row>
    <row r="258" spans="1:12" ht="12.75">
      <c r="A258" s="9"/>
      <c r="B258" s="9"/>
      <c r="C258" s="9"/>
      <c r="D258" s="9"/>
      <c r="E258" s="9"/>
      <c r="F258" s="9"/>
      <c r="G258" s="9"/>
      <c r="H258" s="9"/>
      <c r="I258" s="9"/>
      <c r="J258" s="9"/>
      <c r="K258" s="145"/>
      <c r="L258" s="9"/>
    </row>
    <row r="259" spans="1:12" ht="12.75">
      <c r="A259" s="9"/>
      <c r="B259" s="9"/>
      <c r="C259" s="9"/>
      <c r="D259" s="9"/>
      <c r="E259" s="9"/>
      <c r="F259" s="9"/>
      <c r="G259" s="9"/>
      <c r="H259" s="9"/>
      <c r="I259" s="9"/>
      <c r="J259" s="9"/>
      <c r="K259" s="145"/>
      <c r="L259" s="9"/>
    </row>
    <row r="260" spans="1:12" ht="12.75">
      <c r="A260" s="9"/>
      <c r="B260" s="9"/>
      <c r="C260" s="9"/>
      <c r="D260" s="9"/>
      <c r="E260" s="9"/>
      <c r="F260" s="9"/>
      <c r="G260" s="9"/>
      <c r="H260" s="9"/>
      <c r="I260" s="9"/>
      <c r="J260" s="9"/>
      <c r="K260" s="145"/>
      <c r="L260" s="9"/>
    </row>
    <row r="261" spans="1:12" ht="12.75">
      <c r="A261" s="9"/>
      <c r="B261" s="9"/>
      <c r="C261" s="9"/>
      <c r="D261" s="9"/>
      <c r="E261" s="9"/>
      <c r="F261" s="9"/>
      <c r="G261" s="9"/>
      <c r="H261" s="9"/>
      <c r="I261" s="9"/>
      <c r="J261" s="9"/>
      <c r="K261" s="145"/>
      <c r="L261" s="9"/>
    </row>
    <row r="262" spans="1:12" ht="12.75">
      <c r="A262" s="9"/>
      <c r="B262" s="9"/>
      <c r="C262" s="9"/>
      <c r="D262" s="9"/>
      <c r="E262" s="9"/>
      <c r="F262" s="9"/>
      <c r="G262" s="9"/>
      <c r="H262" s="9"/>
      <c r="I262" s="9"/>
      <c r="J262" s="9"/>
      <c r="K262" s="145"/>
      <c r="L262" s="9"/>
    </row>
    <row r="263" spans="1:12" ht="12.75">
      <c r="A263" s="9"/>
      <c r="B263" s="9"/>
      <c r="C263" s="9"/>
      <c r="D263" s="9"/>
      <c r="E263" s="9"/>
      <c r="F263" s="9"/>
      <c r="G263" s="9"/>
      <c r="H263" s="9"/>
      <c r="I263" s="9"/>
      <c r="J263" s="9"/>
      <c r="K263" s="145"/>
      <c r="L263" s="9"/>
    </row>
    <row r="264" spans="1:12" ht="12.75">
      <c r="A264" s="9"/>
      <c r="B264" s="9"/>
      <c r="C264" s="9"/>
      <c r="D264" s="9"/>
      <c r="E264" s="9"/>
      <c r="F264" s="9"/>
      <c r="G264" s="9"/>
      <c r="H264" s="9"/>
      <c r="I264" s="9"/>
      <c r="J264" s="9"/>
      <c r="K264" s="145"/>
      <c r="L264" s="9"/>
    </row>
    <row r="265" spans="1:12" ht="12.75">
      <c r="A265" s="9"/>
      <c r="B265" s="9"/>
      <c r="C265" s="9"/>
      <c r="D265" s="9"/>
      <c r="E265" s="9"/>
      <c r="F265" s="9"/>
      <c r="G265" s="9"/>
      <c r="H265" s="9"/>
      <c r="I265" s="9"/>
      <c r="J265" s="9"/>
      <c r="K265" s="145"/>
      <c r="L265" s="9"/>
    </row>
    <row r="266" spans="1:12" ht="12.75">
      <c r="A266" s="9"/>
      <c r="B266" s="9"/>
      <c r="C266" s="9"/>
      <c r="D266" s="9"/>
      <c r="E266" s="9"/>
      <c r="F266" s="9"/>
      <c r="G266" s="9"/>
      <c r="H266" s="9"/>
      <c r="I266" s="9"/>
      <c r="J266" s="9"/>
      <c r="K266" s="145"/>
      <c r="L266" s="9"/>
    </row>
    <row r="267" spans="1:12" ht="12.75">
      <c r="A267" s="9"/>
      <c r="B267" s="9"/>
      <c r="C267" s="9"/>
      <c r="D267" s="9"/>
      <c r="E267" s="9"/>
      <c r="F267" s="9"/>
      <c r="G267" s="9"/>
      <c r="H267" s="9"/>
      <c r="I267" s="9"/>
      <c r="J267" s="9"/>
      <c r="K267" s="145"/>
      <c r="L267" s="9"/>
    </row>
    <row r="268" spans="1:12" ht="12.75">
      <c r="A268" s="9"/>
      <c r="B268" s="9"/>
      <c r="C268" s="9"/>
      <c r="D268" s="9"/>
      <c r="E268" s="9"/>
      <c r="F268" s="9"/>
      <c r="G268" s="9"/>
      <c r="H268" s="9"/>
      <c r="I268" s="9"/>
      <c r="J268" s="9"/>
      <c r="K268" s="145"/>
      <c r="L268" s="9"/>
    </row>
    <row r="269" spans="1:12" ht="12.75">
      <c r="A269" s="9"/>
      <c r="B269" s="9"/>
      <c r="C269" s="9"/>
      <c r="D269" s="9"/>
      <c r="E269" s="9"/>
      <c r="F269" s="9"/>
      <c r="G269" s="9"/>
      <c r="H269" s="9"/>
      <c r="I269" s="9"/>
      <c r="J269" s="9"/>
      <c r="K269" s="145"/>
      <c r="L269" s="9"/>
    </row>
    <row r="270" spans="1:12" ht="12.75">
      <c r="A270" s="9"/>
      <c r="B270" s="9"/>
      <c r="C270" s="9"/>
      <c r="D270" s="9"/>
      <c r="E270" s="9"/>
      <c r="F270" s="9"/>
      <c r="G270" s="9"/>
      <c r="H270" s="9"/>
      <c r="I270" s="9"/>
      <c r="J270" s="9"/>
      <c r="K270" s="145"/>
      <c r="L270" s="9"/>
    </row>
    <row r="271" spans="1:12" ht="12.75">
      <c r="A271" s="9"/>
      <c r="B271" s="9"/>
      <c r="C271" s="9"/>
      <c r="D271" s="9"/>
      <c r="E271" s="9"/>
      <c r="F271" s="9"/>
      <c r="G271" s="9"/>
      <c r="H271" s="9"/>
      <c r="I271" s="9"/>
      <c r="J271" s="9"/>
      <c r="K271" s="145"/>
      <c r="L271" s="9"/>
    </row>
    <row r="272" spans="1:12" ht="12.75">
      <c r="A272" s="9"/>
      <c r="B272" s="9"/>
      <c r="C272" s="9"/>
      <c r="D272" s="9"/>
      <c r="E272" s="9"/>
      <c r="F272" s="9"/>
      <c r="G272" s="9"/>
      <c r="H272" s="9"/>
      <c r="I272" s="9"/>
      <c r="J272" s="9"/>
      <c r="K272" s="145"/>
      <c r="L272" s="9"/>
    </row>
    <row r="273" spans="1:12" ht="12.75">
      <c r="A273" s="9"/>
      <c r="B273" s="9"/>
      <c r="C273" s="9"/>
      <c r="D273" s="9"/>
      <c r="E273" s="9"/>
      <c r="F273" s="9"/>
      <c r="G273" s="9"/>
      <c r="H273" s="9"/>
      <c r="I273" s="9"/>
      <c r="J273" s="9"/>
      <c r="K273" s="145"/>
      <c r="L273" s="9"/>
    </row>
    <row r="274" spans="1:12" ht="12.75">
      <c r="A274" s="9"/>
      <c r="B274" s="9"/>
      <c r="C274" s="9"/>
      <c r="D274" s="9"/>
      <c r="E274" s="9"/>
      <c r="F274" s="9"/>
      <c r="G274" s="9"/>
      <c r="H274" s="9"/>
      <c r="I274" s="9"/>
      <c r="J274" s="9"/>
      <c r="K274" s="145"/>
      <c r="L274" s="9"/>
    </row>
    <row r="275" spans="1:12" ht="12.75">
      <c r="A275" s="9"/>
      <c r="B275" s="9"/>
      <c r="C275" s="9"/>
      <c r="D275" s="9"/>
      <c r="E275" s="9"/>
      <c r="F275" s="9"/>
      <c r="G275" s="9"/>
      <c r="H275" s="9"/>
      <c r="I275" s="9"/>
      <c r="J275" s="9"/>
      <c r="K275" s="145"/>
      <c r="L275" s="9"/>
    </row>
    <row r="276" spans="1:12" ht="12.75">
      <c r="A276" s="9"/>
      <c r="B276" s="9"/>
      <c r="C276" s="9"/>
      <c r="D276" s="9"/>
      <c r="E276" s="9"/>
      <c r="F276" s="9"/>
      <c r="G276" s="9"/>
      <c r="H276" s="9"/>
      <c r="I276" s="9"/>
      <c r="J276" s="9"/>
      <c r="K276" s="145"/>
      <c r="L276" s="9"/>
    </row>
    <row r="277" spans="1:12" ht="12.75">
      <c r="A277" s="9"/>
      <c r="B277" s="9"/>
      <c r="C277" s="9"/>
      <c r="D277" s="9"/>
      <c r="E277" s="9"/>
      <c r="F277" s="9"/>
      <c r="G277" s="9"/>
      <c r="H277" s="9"/>
      <c r="I277" s="9"/>
      <c r="J277" s="9"/>
      <c r="K277" s="145"/>
      <c r="L277" s="9"/>
    </row>
    <row r="278" spans="1:12" ht="12.75">
      <c r="A278" s="9"/>
      <c r="B278" s="9"/>
      <c r="C278" s="9"/>
      <c r="D278" s="9"/>
      <c r="E278" s="9"/>
      <c r="F278" s="9"/>
      <c r="G278" s="9"/>
      <c r="H278" s="9"/>
      <c r="I278" s="9"/>
      <c r="J278" s="9"/>
      <c r="K278" s="145"/>
      <c r="L278" s="9"/>
    </row>
    <row r="279" spans="1:12" ht="12.75">
      <c r="A279" s="9"/>
      <c r="B279" s="9"/>
      <c r="C279" s="9"/>
      <c r="D279" s="9"/>
      <c r="E279" s="9"/>
      <c r="F279" s="9"/>
      <c r="G279" s="9"/>
      <c r="H279" s="9"/>
      <c r="I279" s="9"/>
      <c r="J279" s="9"/>
      <c r="K279" s="145"/>
      <c r="L279" s="9"/>
    </row>
    <row r="280" spans="1:12" ht="12.75">
      <c r="A280" s="9"/>
      <c r="B280" s="9"/>
      <c r="C280" s="9"/>
      <c r="D280" s="9"/>
      <c r="E280" s="9"/>
      <c r="F280" s="9"/>
      <c r="G280" s="9"/>
      <c r="H280" s="9"/>
      <c r="I280" s="9"/>
      <c r="J280" s="9"/>
      <c r="K280" s="145"/>
      <c r="L280" s="9"/>
    </row>
    <row r="281" spans="1:12" ht="12.75">
      <c r="A281" s="9"/>
      <c r="B281" s="9"/>
      <c r="C281" s="9"/>
      <c r="D281" s="9"/>
      <c r="E281" s="9"/>
      <c r="F281" s="9"/>
      <c r="G281" s="9"/>
      <c r="H281" s="9"/>
      <c r="I281" s="9"/>
      <c r="J281" s="9"/>
      <c r="K281" s="145"/>
      <c r="L281" s="9"/>
    </row>
    <row r="282" spans="1:12" ht="12.75">
      <c r="A282" s="9"/>
      <c r="B282" s="9"/>
      <c r="C282" s="9"/>
      <c r="D282" s="9"/>
      <c r="E282" s="9"/>
      <c r="F282" s="9"/>
      <c r="G282" s="9"/>
      <c r="H282" s="9"/>
      <c r="I282" s="9"/>
      <c r="J282" s="9"/>
      <c r="K282" s="145"/>
      <c r="L282" s="9"/>
    </row>
    <row r="283" spans="1:12" ht="12.75">
      <c r="A283" s="9"/>
      <c r="B283" s="9"/>
      <c r="C283" s="9"/>
      <c r="D283" s="9"/>
      <c r="E283" s="9"/>
      <c r="F283" s="9"/>
      <c r="G283" s="9"/>
      <c r="H283" s="9"/>
      <c r="I283" s="9"/>
      <c r="J283" s="9"/>
      <c r="K283" s="145"/>
      <c r="L283" s="9"/>
    </row>
    <row r="284" spans="1:12" ht="12.75">
      <c r="A284" s="9"/>
      <c r="B284" s="9"/>
      <c r="C284" s="9"/>
      <c r="D284" s="9"/>
      <c r="E284" s="9"/>
      <c r="F284" s="9"/>
      <c r="G284" s="9"/>
      <c r="H284" s="9"/>
      <c r="I284" s="9"/>
      <c r="J284" s="9"/>
      <c r="K284" s="145"/>
      <c r="L284" s="9"/>
    </row>
    <row r="285" spans="1:12" ht="12.75">
      <c r="A285" s="9"/>
      <c r="B285" s="9"/>
      <c r="C285" s="9"/>
      <c r="D285" s="9"/>
      <c r="E285" s="9"/>
      <c r="F285" s="9"/>
      <c r="G285" s="9"/>
      <c r="H285" s="9"/>
      <c r="I285" s="9"/>
      <c r="J285" s="9"/>
      <c r="K285" s="145"/>
      <c r="L285" s="9"/>
    </row>
    <row r="286" spans="1:12" ht="12.75">
      <c r="A286" s="9"/>
      <c r="B286" s="9"/>
      <c r="C286" s="9"/>
      <c r="D286" s="9"/>
      <c r="E286" s="9"/>
      <c r="F286" s="9"/>
      <c r="G286" s="9"/>
      <c r="H286" s="9"/>
      <c r="I286" s="9"/>
      <c r="J286" s="9"/>
      <c r="K286" s="145"/>
      <c r="L286" s="9"/>
    </row>
    <row r="287" spans="1:12" ht="12.75">
      <c r="A287" s="9"/>
      <c r="B287" s="9"/>
      <c r="C287" s="9"/>
      <c r="D287" s="9"/>
      <c r="E287" s="9"/>
      <c r="F287" s="9"/>
      <c r="G287" s="9"/>
      <c r="H287" s="9"/>
      <c r="I287" s="9"/>
      <c r="J287" s="9"/>
      <c r="K287" s="145"/>
      <c r="L287" s="9"/>
    </row>
    <row r="288" spans="1:12" ht="12.75">
      <c r="A288" s="9"/>
      <c r="B288" s="9"/>
      <c r="C288" s="9"/>
      <c r="D288" s="9"/>
      <c r="E288" s="9"/>
      <c r="F288" s="9"/>
      <c r="G288" s="9"/>
      <c r="H288" s="9"/>
      <c r="I288" s="9"/>
      <c r="J288" s="9"/>
      <c r="K288" s="145"/>
      <c r="L288" s="9"/>
    </row>
    <row r="289" spans="1:12" ht="12.75">
      <c r="A289" s="9"/>
      <c r="B289" s="9"/>
      <c r="C289" s="9"/>
      <c r="D289" s="9"/>
      <c r="E289" s="9"/>
      <c r="F289" s="9"/>
      <c r="G289" s="9"/>
      <c r="H289" s="9"/>
      <c r="I289" s="9"/>
      <c r="J289" s="9"/>
      <c r="K289" s="145"/>
      <c r="L289" s="9"/>
    </row>
    <row r="290" spans="1:12" ht="12.75">
      <c r="A290" s="9"/>
      <c r="B290" s="9"/>
      <c r="C290" s="9"/>
      <c r="D290" s="9"/>
      <c r="E290" s="9"/>
      <c r="F290" s="9"/>
      <c r="G290" s="9"/>
      <c r="H290" s="9"/>
      <c r="I290" s="9"/>
      <c r="J290" s="9"/>
      <c r="K290" s="145"/>
      <c r="L290" s="9"/>
    </row>
    <row r="291" spans="1:12" ht="12.75">
      <c r="A291" s="9"/>
      <c r="B291" s="9"/>
      <c r="C291" s="9"/>
      <c r="D291" s="9"/>
      <c r="E291" s="9"/>
      <c r="F291" s="9"/>
      <c r="G291" s="9"/>
      <c r="H291" s="9"/>
      <c r="I291" s="9"/>
      <c r="J291" s="9"/>
      <c r="K291" s="145"/>
      <c r="L291" s="9"/>
    </row>
    <row r="292" spans="1:12" ht="12.75">
      <c r="A292" s="9"/>
      <c r="B292" s="9"/>
      <c r="C292" s="9"/>
      <c r="D292" s="9"/>
      <c r="E292" s="9"/>
      <c r="F292" s="9"/>
      <c r="G292" s="9"/>
      <c r="H292" s="9"/>
      <c r="I292" s="9"/>
      <c r="J292" s="9"/>
      <c r="K292" s="145"/>
      <c r="L292" s="9"/>
    </row>
    <row r="293" spans="1:12" ht="12.75">
      <c r="A293" s="9"/>
      <c r="B293" s="9"/>
      <c r="C293" s="9"/>
      <c r="D293" s="9"/>
      <c r="E293" s="9"/>
      <c r="F293" s="9"/>
      <c r="G293" s="9"/>
      <c r="H293" s="9"/>
      <c r="I293" s="9"/>
      <c r="J293" s="9"/>
      <c r="K293" s="145"/>
      <c r="L293" s="9"/>
    </row>
    <row r="294" spans="1:12" ht="12.75">
      <c r="A294" s="9"/>
      <c r="B294" s="9"/>
      <c r="C294" s="9"/>
      <c r="D294" s="9"/>
      <c r="E294" s="9"/>
      <c r="F294" s="9"/>
      <c r="G294" s="9"/>
      <c r="H294" s="9"/>
      <c r="I294" s="9"/>
      <c r="J294" s="9"/>
      <c r="K294" s="145"/>
      <c r="L294" s="9"/>
    </row>
    <row r="295" spans="1:12" ht="12.75">
      <c r="A295" s="9"/>
      <c r="B295" s="9"/>
      <c r="C295" s="9"/>
      <c r="D295" s="9"/>
      <c r="E295" s="9"/>
      <c r="F295" s="9"/>
      <c r="G295" s="9"/>
      <c r="H295" s="9"/>
      <c r="I295" s="9"/>
      <c r="J295" s="9"/>
      <c r="K295" s="145"/>
      <c r="L295" s="9"/>
    </row>
    <row r="296" spans="1:12" ht="12.75">
      <c r="A296" s="9"/>
      <c r="B296" s="9"/>
      <c r="C296" s="9"/>
      <c r="D296" s="9"/>
      <c r="E296" s="9"/>
      <c r="F296" s="9"/>
      <c r="G296" s="9"/>
      <c r="H296" s="9"/>
      <c r="I296" s="9"/>
      <c r="J296" s="9"/>
      <c r="K296" s="145"/>
      <c r="L296" s="9"/>
    </row>
    <row r="297" spans="1:12" ht="12.75">
      <c r="A297" s="9"/>
      <c r="B297" s="9"/>
      <c r="C297" s="9"/>
      <c r="D297" s="9"/>
      <c r="E297" s="9"/>
      <c r="F297" s="9"/>
      <c r="G297" s="9"/>
      <c r="H297" s="9"/>
      <c r="I297" s="9"/>
      <c r="J297" s="9"/>
      <c r="K297" s="145"/>
      <c r="L297" s="9"/>
    </row>
    <row r="298" spans="1:12" ht="12.75">
      <c r="A298" s="9"/>
      <c r="B298" s="9"/>
      <c r="C298" s="9"/>
      <c r="D298" s="9"/>
      <c r="E298" s="9"/>
      <c r="F298" s="9"/>
      <c r="G298" s="9"/>
      <c r="H298" s="9"/>
      <c r="I298" s="9"/>
      <c r="J298" s="9"/>
      <c r="K298" s="145"/>
      <c r="L298" s="9"/>
    </row>
    <row r="299" spans="1:12" ht="12.75">
      <c r="A299" s="9"/>
      <c r="B299" s="9"/>
      <c r="C299" s="9"/>
      <c r="D299" s="9"/>
      <c r="E299" s="9"/>
      <c r="F299" s="9"/>
      <c r="G299" s="9"/>
      <c r="H299" s="9"/>
      <c r="I299" s="9"/>
      <c r="J299" s="9"/>
      <c r="K299" s="145"/>
      <c r="L299" s="9"/>
    </row>
    <row r="300" spans="1:12" ht="12.75">
      <c r="A300" s="9"/>
      <c r="B300" s="9"/>
      <c r="C300" s="9"/>
      <c r="D300" s="9"/>
      <c r="E300" s="9"/>
      <c r="F300" s="9"/>
      <c r="G300" s="9"/>
      <c r="H300" s="9"/>
      <c r="I300" s="9"/>
      <c r="J300" s="9"/>
      <c r="K300" s="145"/>
      <c r="L300" s="9"/>
    </row>
    <row r="301" spans="1:12" ht="12.75">
      <c r="A301" s="9"/>
      <c r="B301" s="9"/>
      <c r="C301" s="9"/>
      <c r="D301" s="9"/>
      <c r="E301" s="9"/>
      <c r="F301" s="9"/>
      <c r="G301" s="9"/>
      <c r="H301" s="9"/>
      <c r="I301" s="9"/>
      <c r="J301" s="9"/>
      <c r="K301" s="145"/>
      <c r="L301" s="9"/>
    </row>
    <row r="302" spans="1:12" ht="12.75">
      <c r="A302" s="9"/>
      <c r="B302" s="9"/>
      <c r="C302" s="9"/>
      <c r="D302" s="9"/>
      <c r="E302" s="9"/>
      <c r="F302" s="9"/>
      <c r="G302" s="9"/>
      <c r="H302" s="9"/>
      <c r="I302" s="9"/>
      <c r="J302" s="9"/>
      <c r="K302" s="145"/>
      <c r="L302" s="9"/>
    </row>
    <row r="303" spans="1:12" ht="12.75">
      <c r="A303" s="9"/>
      <c r="B303" s="9"/>
      <c r="C303" s="9"/>
      <c r="D303" s="9"/>
      <c r="E303" s="9"/>
      <c r="F303" s="9"/>
      <c r="G303" s="9"/>
      <c r="H303" s="9"/>
      <c r="I303" s="9"/>
      <c r="J303" s="9"/>
      <c r="K303" s="145"/>
      <c r="L303" s="9"/>
    </row>
    <row r="304" spans="1:12" ht="12.75">
      <c r="A304" s="9"/>
      <c r="B304" s="9"/>
      <c r="C304" s="9"/>
      <c r="D304" s="9"/>
      <c r="E304" s="9"/>
      <c r="F304" s="9"/>
      <c r="G304" s="9"/>
      <c r="H304" s="9"/>
      <c r="I304" s="9"/>
      <c r="J304" s="9"/>
      <c r="K304" s="145"/>
      <c r="L304" s="9"/>
    </row>
    <row r="305" spans="1:12" ht="12.75">
      <c r="A305" s="9"/>
      <c r="B305" s="9"/>
      <c r="C305" s="9"/>
      <c r="D305" s="9"/>
      <c r="E305" s="9"/>
      <c r="F305" s="9"/>
      <c r="G305" s="9"/>
      <c r="H305" s="9"/>
      <c r="I305" s="9"/>
      <c r="J305" s="9"/>
      <c r="K305" s="145"/>
      <c r="L305" s="9"/>
    </row>
    <row r="306" spans="1:12" ht="12.75">
      <c r="A306" s="9"/>
      <c r="B306" s="9"/>
      <c r="C306" s="9"/>
      <c r="D306" s="9"/>
      <c r="E306" s="9"/>
      <c r="F306" s="9"/>
      <c r="G306" s="9"/>
      <c r="H306" s="9"/>
      <c r="I306" s="9"/>
      <c r="J306" s="9"/>
      <c r="K306" s="145"/>
      <c r="L306" s="9"/>
    </row>
    <row r="307" spans="1:12" ht="12.75">
      <c r="A307" s="9"/>
      <c r="B307" s="9"/>
      <c r="C307" s="9"/>
      <c r="D307" s="9"/>
      <c r="E307" s="9"/>
      <c r="F307" s="9"/>
      <c r="G307" s="9"/>
      <c r="H307" s="9"/>
      <c r="I307" s="9"/>
      <c r="J307" s="9"/>
      <c r="K307" s="145"/>
      <c r="L307" s="9"/>
    </row>
    <row r="308" spans="1:12" ht="12.75">
      <c r="A308" s="9"/>
      <c r="B308" s="9"/>
      <c r="C308" s="9"/>
      <c r="D308" s="9"/>
      <c r="E308" s="9"/>
      <c r="F308" s="9"/>
      <c r="G308" s="9"/>
      <c r="H308" s="9"/>
      <c r="I308" s="9"/>
      <c r="J308" s="9"/>
      <c r="K308" s="145"/>
      <c r="L308" s="9"/>
    </row>
    <row r="309" spans="1:12" ht="12.75">
      <c r="A309" s="9"/>
      <c r="B309" s="9"/>
      <c r="C309" s="9"/>
      <c r="D309" s="9"/>
      <c r="E309" s="9"/>
      <c r="F309" s="9"/>
      <c r="G309" s="9"/>
      <c r="H309" s="9"/>
      <c r="I309" s="9"/>
      <c r="J309" s="9"/>
      <c r="K309" s="145"/>
      <c r="L309" s="9"/>
    </row>
    <row r="310" spans="1:12" ht="12.75">
      <c r="A310" s="9"/>
      <c r="B310" s="9"/>
      <c r="C310" s="9"/>
      <c r="D310" s="9"/>
      <c r="E310" s="9"/>
      <c r="F310" s="9"/>
      <c r="G310" s="9"/>
      <c r="H310" s="9"/>
      <c r="I310" s="9"/>
      <c r="J310" s="9"/>
      <c r="K310" s="145"/>
      <c r="L310" s="9"/>
    </row>
    <row r="311" spans="1:12" ht="12.75">
      <c r="A311" s="9"/>
      <c r="B311" s="9"/>
      <c r="C311" s="9"/>
      <c r="D311" s="9"/>
      <c r="E311" s="9"/>
      <c r="F311" s="9"/>
      <c r="G311" s="9"/>
      <c r="H311" s="9"/>
      <c r="I311" s="9"/>
      <c r="J311" s="9"/>
      <c r="K311" s="145"/>
      <c r="L311" s="9"/>
    </row>
    <row r="312" spans="1:12" ht="12.75">
      <c r="A312" s="9"/>
      <c r="B312" s="9"/>
      <c r="C312" s="9"/>
      <c r="D312" s="9"/>
      <c r="E312" s="9"/>
      <c r="F312" s="9"/>
      <c r="G312" s="9"/>
      <c r="H312" s="9"/>
      <c r="I312" s="9"/>
      <c r="J312" s="9"/>
      <c r="K312" s="145"/>
      <c r="L312" s="9"/>
    </row>
    <row r="313" spans="1:12" ht="12.75">
      <c r="A313" s="9"/>
      <c r="B313" s="9"/>
      <c r="C313" s="9"/>
      <c r="D313" s="9"/>
      <c r="E313" s="9"/>
      <c r="F313" s="9"/>
      <c r="G313" s="9"/>
      <c r="H313" s="9"/>
      <c r="I313" s="9"/>
      <c r="J313" s="9"/>
      <c r="K313" s="145"/>
      <c r="L313" s="9"/>
    </row>
    <row r="314" spans="1:12" ht="12.75">
      <c r="A314" s="9"/>
      <c r="B314" s="9"/>
      <c r="C314" s="9"/>
      <c r="D314" s="9"/>
      <c r="E314" s="9"/>
      <c r="F314" s="9"/>
      <c r="G314" s="9"/>
      <c r="H314" s="9"/>
      <c r="I314" s="9"/>
      <c r="J314" s="9"/>
      <c r="K314" s="145"/>
      <c r="L314" s="9"/>
    </row>
    <row r="315" spans="1:12" ht="12.75">
      <c r="A315" s="9"/>
      <c r="B315" s="9"/>
      <c r="C315" s="9"/>
      <c r="D315" s="9"/>
      <c r="E315" s="9"/>
      <c r="F315" s="9"/>
      <c r="G315" s="9"/>
      <c r="H315" s="9"/>
      <c r="I315" s="9"/>
      <c r="J315" s="9"/>
      <c r="K315" s="145"/>
      <c r="L315" s="9"/>
    </row>
    <row r="316" spans="1:12" ht="12.75">
      <c r="A316" s="9"/>
      <c r="B316" s="9"/>
      <c r="C316" s="9"/>
      <c r="D316" s="9"/>
      <c r="E316" s="9"/>
      <c r="F316" s="9"/>
      <c r="G316" s="9"/>
      <c r="H316" s="9"/>
      <c r="I316" s="9"/>
      <c r="J316" s="9"/>
      <c r="K316" s="145"/>
      <c r="L316" s="9"/>
    </row>
    <row r="317" spans="1:12" ht="12.75">
      <c r="A317" s="9"/>
      <c r="B317" s="9"/>
      <c r="C317" s="9"/>
      <c r="D317" s="9"/>
      <c r="E317" s="9"/>
      <c r="F317" s="9"/>
      <c r="G317" s="9"/>
      <c r="H317" s="9"/>
      <c r="I317" s="9"/>
      <c r="J317" s="9"/>
      <c r="K317" s="145"/>
      <c r="L317" s="9"/>
    </row>
    <row r="318" spans="1:12" ht="12.75">
      <c r="A318" s="9"/>
      <c r="B318" s="9"/>
      <c r="C318" s="9"/>
      <c r="D318" s="9"/>
      <c r="E318" s="9"/>
      <c r="F318" s="9"/>
      <c r="G318" s="9"/>
      <c r="H318" s="9"/>
      <c r="I318" s="9"/>
      <c r="J318" s="9"/>
      <c r="K318" s="145"/>
      <c r="L318" s="9"/>
    </row>
    <row r="319" spans="1:12" ht="12.75">
      <c r="A319" s="9"/>
      <c r="B319" s="9"/>
      <c r="C319" s="9"/>
      <c r="D319" s="9"/>
      <c r="E319" s="9"/>
      <c r="F319" s="9"/>
      <c r="G319" s="9"/>
      <c r="H319" s="9"/>
      <c r="I319" s="9"/>
      <c r="J319" s="9"/>
      <c r="K319" s="145"/>
      <c r="L319" s="9"/>
    </row>
    <row r="320" spans="1:12" ht="12.75">
      <c r="A320" s="9"/>
      <c r="B320" s="9"/>
      <c r="C320" s="9"/>
      <c r="D320" s="9"/>
      <c r="E320" s="9"/>
      <c r="F320" s="9"/>
      <c r="G320" s="9"/>
      <c r="H320" s="9"/>
      <c r="I320" s="9"/>
      <c r="J320" s="9"/>
      <c r="K320" s="145"/>
      <c r="L320" s="9"/>
    </row>
    <row r="321" spans="1:12" ht="12.75">
      <c r="A321" s="9"/>
      <c r="B321" s="9"/>
      <c r="C321" s="9"/>
      <c r="D321" s="9"/>
      <c r="E321" s="9"/>
      <c r="F321" s="9"/>
      <c r="G321" s="9"/>
      <c r="H321" s="9"/>
      <c r="I321" s="9"/>
      <c r="J321" s="9"/>
      <c r="K321" s="145"/>
      <c r="L321" s="9"/>
    </row>
    <row r="322" spans="1:12" ht="12.75">
      <c r="A322" s="9"/>
      <c r="B322" s="9"/>
      <c r="C322" s="9"/>
      <c r="D322" s="9"/>
      <c r="E322" s="9"/>
      <c r="F322" s="9"/>
      <c r="G322" s="9"/>
      <c r="H322" s="9"/>
      <c r="I322" s="9"/>
      <c r="J322" s="9"/>
      <c r="K322" s="145"/>
      <c r="L322" s="9"/>
    </row>
    <row r="323" spans="1:12" ht="12.75">
      <c r="A323" s="9"/>
      <c r="B323" s="9"/>
      <c r="C323" s="9"/>
      <c r="D323" s="9"/>
      <c r="E323" s="9"/>
      <c r="F323" s="9"/>
      <c r="G323" s="9"/>
      <c r="H323" s="9"/>
      <c r="I323" s="9"/>
      <c r="J323" s="9"/>
      <c r="K323" s="145"/>
      <c r="L323" s="9"/>
    </row>
    <row r="324" spans="1:12" ht="12.75">
      <c r="A324" s="9"/>
      <c r="B324" s="9"/>
      <c r="C324" s="9"/>
      <c r="D324" s="9"/>
      <c r="E324" s="9"/>
      <c r="F324" s="9"/>
      <c r="G324" s="9"/>
      <c r="H324" s="9"/>
      <c r="I324" s="9"/>
      <c r="J324" s="9"/>
      <c r="K324" s="145"/>
      <c r="L324" s="9"/>
    </row>
    <row r="325" spans="1:12" ht="12.75">
      <c r="A325" s="9"/>
      <c r="B325" s="9"/>
      <c r="C325" s="9"/>
      <c r="D325" s="9"/>
      <c r="E325" s="9"/>
      <c r="F325" s="9"/>
      <c r="G325" s="9"/>
      <c r="H325" s="9"/>
      <c r="I325" s="9"/>
      <c r="J325" s="9"/>
      <c r="K325" s="145"/>
      <c r="L325" s="9"/>
    </row>
    <row r="326" spans="1:12" ht="12.75">
      <c r="A326" s="9"/>
      <c r="B326" s="9"/>
      <c r="C326" s="9"/>
      <c r="D326" s="9"/>
      <c r="E326" s="9"/>
      <c r="F326" s="9"/>
      <c r="G326" s="9"/>
      <c r="H326" s="9"/>
      <c r="I326" s="9"/>
      <c r="J326" s="9"/>
      <c r="K326" s="145"/>
      <c r="L326" s="9"/>
    </row>
    <row r="327" spans="1:12" ht="12.75">
      <c r="A327" s="9"/>
      <c r="B327" s="9"/>
      <c r="C327" s="9"/>
      <c r="D327" s="9"/>
      <c r="E327" s="9"/>
      <c r="F327" s="9"/>
      <c r="G327" s="9"/>
      <c r="H327" s="9"/>
      <c r="I327" s="9"/>
      <c r="J327" s="9"/>
      <c r="K327" s="145"/>
      <c r="L327" s="9"/>
    </row>
    <row r="328" spans="1:12" ht="12.75">
      <c r="A328" s="9"/>
      <c r="B328" s="9"/>
      <c r="C328" s="9"/>
      <c r="D328" s="9"/>
      <c r="E328" s="9"/>
      <c r="F328" s="9"/>
      <c r="G328" s="9"/>
      <c r="H328" s="9"/>
      <c r="I328" s="9"/>
      <c r="J328" s="9"/>
      <c r="K328" s="145"/>
      <c r="L328" s="9"/>
    </row>
    <row r="329" spans="1:12" ht="12.75">
      <c r="A329" s="9"/>
      <c r="B329" s="9"/>
      <c r="C329" s="9"/>
      <c r="D329" s="9"/>
      <c r="E329" s="9"/>
      <c r="F329" s="9"/>
      <c r="G329" s="9"/>
      <c r="H329" s="9"/>
      <c r="I329" s="9"/>
      <c r="J329" s="9"/>
      <c r="K329" s="145"/>
      <c r="L329" s="9"/>
    </row>
    <row r="330" spans="1:12" ht="12.75">
      <c r="A330" s="9"/>
      <c r="B330" s="9"/>
      <c r="C330" s="9"/>
      <c r="D330" s="9"/>
      <c r="E330" s="9"/>
      <c r="F330" s="9"/>
      <c r="G330" s="9"/>
      <c r="H330" s="9"/>
      <c r="I330" s="9"/>
      <c r="J330" s="9"/>
      <c r="K330" s="145"/>
      <c r="L330" s="9"/>
    </row>
    <row r="331" spans="1:12" ht="12.75">
      <c r="A331" s="9"/>
      <c r="B331" s="9"/>
      <c r="C331" s="9"/>
      <c r="D331" s="9"/>
      <c r="E331" s="9"/>
      <c r="F331" s="9"/>
      <c r="G331" s="9"/>
      <c r="H331" s="9"/>
      <c r="I331" s="9"/>
      <c r="J331" s="9"/>
      <c r="K331" s="145"/>
      <c r="L331" s="9"/>
    </row>
    <row r="332" spans="1:12" ht="12.75">
      <c r="A332" s="9"/>
      <c r="B332" s="9"/>
      <c r="C332" s="9"/>
      <c r="D332" s="9"/>
      <c r="E332" s="9"/>
      <c r="F332" s="9"/>
      <c r="G332" s="9"/>
      <c r="H332" s="9"/>
      <c r="I332" s="9"/>
      <c r="J332" s="9"/>
      <c r="K332" s="145"/>
      <c r="L332" s="9"/>
    </row>
    <row r="333" spans="1:12" ht="12.75">
      <c r="A333" s="9"/>
      <c r="B333" s="9"/>
      <c r="C333" s="9"/>
      <c r="D333" s="9"/>
      <c r="E333" s="9"/>
      <c r="F333" s="9"/>
      <c r="G333" s="9"/>
      <c r="H333" s="9"/>
      <c r="I333" s="9"/>
      <c r="J333" s="9"/>
      <c r="K333" s="145"/>
      <c r="L333" s="9"/>
    </row>
    <row r="334" spans="1:12" ht="12.75">
      <c r="A334" s="9"/>
      <c r="B334" s="9"/>
      <c r="C334" s="9"/>
      <c r="D334" s="9"/>
      <c r="E334" s="9"/>
      <c r="F334" s="9"/>
      <c r="G334" s="9"/>
      <c r="H334" s="9"/>
      <c r="I334" s="9"/>
      <c r="J334" s="9"/>
      <c r="K334" s="145"/>
      <c r="L334" s="9"/>
    </row>
    <row r="335" spans="1:12" ht="12.75">
      <c r="A335" s="9"/>
      <c r="B335" s="9"/>
      <c r="C335" s="9"/>
      <c r="D335" s="9"/>
      <c r="E335" s="9"/>
      <c r="F335" s="9"/>
      <c r="G335" s="9"/>
      <c r="H335" s="9"/>
      <c r="I335" s="9"/>
      <c r="J335" s="9"/>
      <c r="K335" s="145"/>
      <c r="L335" s="9"/>
    </row>
    <row r="336" spans="1:12" ht="12.75">
      <c r="A336" s="9"/>
      <c r="B336" s="9"/>
      <c r="C336" s="9"/>
      <c r="D336" s="9"/>
      <c r="E336" s="9"/>
      <c r="F336" s="9"/>
      <c r="G336" s="9"/>
      <c r="H336" s="9"/>
      <c r="I336" s="9"/>
      <c r="J336" s="9"/>
      <c r="K336" s="145"/>
      <c r="L336" s="9"/>
    </row>
    <row r="337" spans="1:12" ht="12.75">
      <c r="A337" s="9"/>
      <c r="B337" s="9"/>
      <c r="C337" s="9"/>
      <c r="D337" s="9"/>
      <c r="E337" s="9"/>
      <c r="F337" s="9"/>
      <c r="G337" s="9"/>
      <c r="H337" s="9"/>
      <c r="I337" s="9"/>
      <c r="J337" s="9"/>
      <c r="K337" s="145"/>
      <c r="L337" s="9"/>
    </row>
    <row r="338" spans="1:12" ht="12.75">
      <c r="A338" s="9"/>
      <c r="B338" s="9"/>
      <c r="C338" s="9"/>
      <c r="D338" s="9"/>
      <c r="E338" s="9"/>
      <c r="F338" s="9"/>
      <c r="G338" s="9"/>
      <c r="H338" s="9"/>
      <c r="I338" s="9"/>
      <c r="J338" s="9"/>
      <c r="K338" s="145"/>
      <c r="L338" s="9"/>
    </row>
    <row r="339" spans="1:12" ht="12.75">
      <c r="A339" s="9"/>
      <c r="B339" s="9"/>
      <c r="C339" s="9"/>
      <c r="D339" s="9"/>
      <c r="E339" s="9"/>
      <c r="F339" s="9"/>
      <c r="G339" s="9"/>
      <c r="H339" s="9"/>
      <c r="I339" s="9"/>
      <c r="J339" s="9"/>
      <c r="K339" s="145"/>
      <c r="L339" s="9"/>
    </row>
    <row r="340" spans="1:12" ht="12.75">
      <c r="A340" s="9"/>
      <c r="B340" s="9"/>
      <c r="C340" s="9"/>
      <c r="D340" s="9"/>
      <c r="E340" s="9"/>
      <c r="F340" s="9"/>
      <c r="G340" s="9"/>
      <c r="H340" s="9"/>
      <c r="I340" s="9"/>
      <c r="J340" s="9"/>
      <c r="K340" s="145"/>
      <c r="L340" s="9"/>
    </row>
    <row r="341" spans="1:12" ht="12.75">
      <c r="A341" s="9"/>
      <c r="B341" s="9"/>
      <c r="C341" s="9"/>
      <c r="D341" s="9"/>
      <c r="E341" s="9"/>
      <c r="F341" s="9"/>
      <c r="G341" s="9"/>
      <c r="H341" s="9"/>
      <c r="I341" s="9"/>
      <c r="J341" s="9"/>
      <c r="K341" s="145"/>
      <c r="L341" s="9"/>
    </row>
    <row r="342" spans="1:12" ht="12.75">
      <c r="A342" s="9"/>
      <c r="B342" s="9"/>
      <c r="C342" s="9"/>
      <c r="D342" s="9"/>
      <c r="E342" s="9"/>
      <c r="F342" s="9"/>
      <c r="G342" s="9"/>
      <c r="H342" s="9"/>
      <c r="I342" s="9"/>
      <c r="J342" s="9"/>
      <c r="K342" s="145"/>
      <c r="L342" s="9"/>
    </row>
    <row r="343" spans="1:12" ht="12.75">
      <c r="A343" s="9"/>
      <c r="B343" s="9"/>
      <c r="C343" s="9"/>
      <c r="D343" s="9"/>
      <c r="E343" s="9"/>
      <c r="F343" s="9"/>
      <c r="G343" s="9"/>
      <c r="H343" s="9"/>
      <c r="I343" s="9"/>
      <c r="J343" s="9"/>
      <c r="K343" s="145"/>
      <c r="L343" s="9"/>
    </row>
    <row r="344" spans="1:12" ht="12.75">
      <c r="A344" s="9"/>
      <c r="B344" s="9"/>
      <c r="C344" s="9"/>
      <c r="D344" s="9"/>
      <c r="E344" s="9"/>
      <c r="F344" s="9"/>
      <c r="G344" s="9"/>
      <c r="H344" s="9"/>
      <c r="I344" s="9"/>
      <c r="J344" s="9"/>
      <c r="K344" s="145"/>
      <c r="L344" s="9"/>
    </row>
    <row r="345" spans="1:12" ht="12.75">
      <c r="A345" s="9"/>
      <c r="B345" s="9"/>
      <c r="C345" s="9"/>
      <c r="D345" s="9"/>
      <c r="E345" s="9"/>
      <c r="F345" s="9"/>
      <c r="G345" s="9"/>
      <c r="H345" s="9"/>
      <c r="I345" s="9"/>
      <c r="J345" s="9"/>
      <c r="K345" s="145"/>
      <c r="L345" s="9"/>
    </row>
    <row r="346" spans="1:12" ht="12.75">
      <c r="A346" s="9"/>
      <c r="B346" s="9"/>
      <c r="C346" s="9"/>
      <c r="D346" s="9"/>
      <c r="E346" s="9"/>
      <c r="F346" s="9"/>
      <c r="G346" s="9"/>
      <c r="H346" s="9"/>
      <c r="I346" s="9"/>
      <c r="J346" s="9"/>
      <c r="K346" s="145"/>
      <c r="L346" s="9"/>
    </row>
    <row r="347" spans="1:12" ht="12.75">
      <c r="A347" s="9"/>
      <c r="B347" s="9"/>
      <c r="C347" s="9"/>
      <c r="D347" s="9"/>
      <c r="E347" s="9"/>
      <c r="F347" s="9"/>
      <c r="G347" s="9"/>
      <c r="H347" s="9"/>
      <c r="I347" s="9"/>
      <c r="J347" s="9"/>
      <c r="K347" s="145"/>
      <c r="L347" s="9"/>
    </row>
    <row r="348" spans="1:12" ht="12.75">
      <c r="A348" s="9"/>
      <c r="B348" s="9"/>
      <c r="C348" s="9"/>
      <c r="D348" s="9"/>
      <c r="E348" s="9"/>
      <c r="F348" s="9"/>
      <c r="G348" s="9"/>
      <c r="H348" s="9"/>
      <c r="I348" s="9"/>
      <c r="J348" s="9"/>
      <c r="K348" s="145"/>
      <c r="L348" s="9"/>
    </row>
    <row r="349" spans="1:12" ht="12.75">
      <c r="A349" s="9"/>
      <c r="B349" s="9"/>
      <c r="C349" s="9"/>
      <c r="D349" s="9"/>
      <c r="E349" s="9"/>
      <c r="F349" s="9"/>
      <c r="G349" s="9"/>
      <c r="H349" s="9"/>
      <c r="I349" s="9"/>
      <c r="J349" s="9"/>
      <c r="K349" s="145"/>
      <c r="L349" s="9"/>
    </row>
    <row r="350" spans="1:12" ht="12.75">
      <c r="A350" s="9"/>
      <c r="B350" s="9"/>
      <c r="C350" s="9"/>
      <c r="D350" s="9"/>
      <c r="E350" s="9"/>
      <c r="F350" s="9"/>
      <c r="G350" s="9"/>
      <c r="H350" s="9"/>
      <c r="I350" s="9"/>
      <c r="J350" s="9"/>
      <c r="K350" s="145"/>
      <c r="L350" s="9"/>
    </row>
    <row r="351" spans="1:12" ht="12.75">
      <c r="A351" s="9"/>
      <c r="B351" s="9"/>
      <c r="C351" s="9"/>
      <c r="D351" s="9"/>
      <c r="E351" s="9"/>
      <c r="F351" s="9"/>
      <c r="G351" s="9"/>
      <c r="H351" s="9"/>
      <c r="I351" s="9"/>
      <c r="J351" s="9"/>
      <c r="K351" s="145"/>
      <c r="L351" s="9"/>
    </row>
    <row r="352" spans="1:12" ht="12.75">
      <c r="A352" s="9"/>
      <c r="B352" s="9"/>
      <c r="C352" s="9"/>
      <c r="D352" s="9"/>
      <c r="E352" s="9"/>
      <c r="F352" s="9"/>
      <c r="G352" s="9"/>
      <c r="H352" s="9"/>
      <c r="I352" s="9"/>
      <c r="J352" s="9"/>
      <c r="K352" s="145"/>
      <c r="L352" s="9"/>
    </row>
    <row r="353" spans="1:12" ht="12.75">
      <c r="A353" s="9"/>
      <c r="B353" s="9"/>
      <c r="C353" s="9"/>
      <c r="D353" s="9"/>
      <c r="E353" s="9"/>
      <c r="F353" s="9"/>
      <c r="G353" s="9"/>
      <c r="H353" s="9"/>
      <c r="I353" s="9"/>
      <c r="J353" s="9"/>
      <c r="K353" s="145"/>
      <c r="L353" s="9"/>
    </row>
    <row r="354" spans="1:12" ht="12.75">
      <c r="A354" s="9"/>
      <c r="B354" s="9"/>
      <c r="C354" s="9"/>
      <c r="D354" s="9"/>
      <c r="E354" s="9"/>
      <c r="F354" s="9"/>
      <c r="G354" s="9"/>
      <c r="H354" s="9"/>
      <c r="I354" s="9"/>
      <c r="J354" s="9"/>
      <c r="K354" s="145"/>
      <c r="L354" s="9"/>
    </row>
    <row r="355" spans="1:12" ht="12.75">
      <c r="A355" s="9"/>
      <c r="B355" s="9"/>
      <c r="C355" s="9"/>
      <c r="D355" s="9"/>
      <c r="E355" s="9"/>
      <c r="F355" s="9"/>
      <c r="G355" s="9"/>
      <c r="H355" s="9"/>
      <c r="I355" s="9"/>
      <c r="J355" s="9"/>
      <c r="K355" s="145"/>
      <c r="L355" s="9"/>
    </row>
    <row r="356" spans="1:12" ht="12.75">
      <c r="A356" s="9"/>
      <c r="B356" s="9"/>
      <c r="C356" s="9"/>
      <c r="D356" s="9"/>
      <c r="E356" s="9"/>
      <c r="F356" s="9"/>
      <c r="G356" s="9"/>
      <c r="H356" s="9"/>
      <c r="I356" s="9"/>
      <c r="J356" s="9"/>
      <c r="K356" s="145"/>
      <c r="L356" s="9"/>
    </row>
    <row r="357" spans="1:12" ht="12.75">
      <c r="A357" s="9"/>
      <c r="B357" s="9"/>
      <c r="C357" s="9"/>
      <c r="D357" s="9"/>
      <c r="E357" s="9"/>
      <c r="F357" s="9"/>
      <c r="G357" s="9"/>
      <c r="H357" s="9"/>
      <c r="I357" s="9"/>
      <c r="J357" s="9"/>
      <c r="K357" s="145"/>
      <c r="L357" s="9"/>
    </row>
    <row r="358" spans="1:12" ht="12.75">
      <c r="A358" s="9"/>
      <c r="B358" s="9"/>
      <c r="C358" s="9"/>
      <c r="D358" s="9"/>
      <c r="E358" s="9"/>
      <c r="F358" s="9"/>
      <c r="G358" s="9"/>
      <c r="H358" s="9"/>
      <c r="I358" s="9"/>
      <c r="J358" s="9"/>
      <c r="K358" s="145"/>
      <c r="L358" s="9"/>
    </row>
    <row r="359" spans="1:12" ht="12.75">
      <c r="A359" s="9"/>
      <c r="B359" s="9"/>
      <c r="C359" s="9"/>
      <c r="D359" s="9"/>
      <c r="E359" s="9"/>
      <c r="F359" s="9"/>
      <c r="G359" s="9"/>
      <c r="H359" s="9"/>
      <c r="I359" s="9"/>
      <c r="J359" s="9"/>
      <c r="K359" s="145"/>
      <c r="L359" s="9"/>
    </row>
    <row r="360" spans="1:12" ht="12.75">
      <c r="A360" s="9"/>
      <c r="B360" s="9"/>
      <c r="C360" s="9"/>
      <c r="D360" s="9"/>
      <c r="E360" s="9"/>
      <c r="F360" s="9"/>
      <c r="G360" s="9"/>
      <c r="H360" s="9"/>
      <c r="I360" s="9"/>
      <c r="J360" s="9"/>
      <c r="K360" s="145"/>
      <c r="L360" s="9"/>
    </row>
    <row r="361" spans="1:12" ht="12.75">
      <c r="A361" s="9"/>
      <c r="B361" s="9"/>
      <c r="C361" s="9"/>
      <c r="D361" s="9"/>
      <c r="E361" s="9"/>
      <c r="F361" s="9"/>
      <c r="G361" s="9"/>
      <c r="H361" s="9"/>
      <c r="I361" s="9"/>
      <c r="J361" s="9"/>
      <c r="K361" s="145"/>
      <c r="L361" s="9"/>
    </row>
    <row r="362" spans="1:12" ht="12.75">
      <c r="A362" s="9"/>
      <c r="B362" s="9"/>
      <c r="C362" s="9"/>
      <c r="D362" s="9"/>
      <c r="E362" s="9"/>
      <c r="F362" s="9"/>
      <c r="G362" s="9"/>
      <c r="H362" s="9"/>
      <c r="I362" s="9"/>
      <c r="J362" s="9"/>
      <c r="K362" s="145"/>
      <c r="L362" s="9"/>
    </row>
    <row r="363" spans="1:12" ht="12.75">
      <c r="A363" s="9"/>
      <c r="B363" s="9"/>
      <c r="C363" s="9"/>
      <c r="D363" s="9"/>
      <c r="E363" s="9"/>
      <c r="F363" s="9"/>
      <c r="G363" s="9"/>
      <c r="H363" s="9"/>
      <c r="I363" s="9"/>
      <c r="J363" s="9"/>
      <c r="K363" s="145"/>
      <c r="L363" s="9"/>
    </row>
    <row r="364" spans="1:12" ht="12.75">
      <c r="A364" s="9"/>
      <c r="B364" s="9"/>
      <c r="C364" s="9"/>
      <c r="D364" s="9"/>
      <c r="E364" s="9"/>
      <c r="F364" s="9"/>
      <c r="G364" s="9"/>
      <c r="H364" s="9"/>
      <c r="I364" s="9"/>
      <c r="J364" s="9"/>
      <c r="K364" s="145"/>
      <c r="L364" s="9"/>
    </row>
    <row r="365" spans="1:12" ht="12.75">
      <c r="A365" s="9"/>
      <c r="B365" s="9"/>
      <c r="C365" s="9"/>
      <c r="D365" s="9"/>
      <c r="E365" s="9"/>
      <c r="F365" s="9"/>
      <c r="G365" s="9"/>
      <c r="H365" s="9"/>
      <c r="I365" s="9"/>
      <c r="J365" s="9"/>
      <c r="K365" s="145"/>
      <c r="L365" s="9"/>
    </row>
    <row r="366" spans="1:12" ht="12.75">
      <c r="A366" s="9"/>
      <c r="B366" s="9"/>
      <c r="C366" s="9"/>
      <c r="D366" s="9"/>
      <c r="E366" s="9"/>
      <c r="F366" s="9"/>
      <c r="G366" s="9"/>
      <c r="H366" s="9"/>
      <c r="I366" s="9"/>
      <c r="J366" s="9"/>
      <c r="K366" s="145"/>
      <c r="L366" s="9"/>
    </row>
    <row r="367" spans="1:12" ht="12.75">
      <c r="A367" s="9"/>
      <c r="B367" s="9"/>
      <c r="C367" s="9"/>
      <c r="D367" s="9"/>
      <c r="E367" s="9"/>
      <c r="F367" s="9"/>
      <c r="G367" s="9"/>
      <c r="H367" s="9"/>
      <c r="I367" s="9"/>
      <c r="J367" s="9"/>
      <c r="K367" s="145"/>
      <c r="L367" s="9"/>
    </row>
    <row r="368" spans="1:12" ht="12.75">
      <c r="A368" s="9"/>
      <c r="B368" s="9"/>
      <c r="C368" s="9"/>
      <c r="D368" s="9"/>
      <c r="E368" s="9"/>
      <c r="F368" s="9"/>
      <c r="G368" s="9"/>
      <c r="H368" s="9"/>
      <c r="I368" s="9"/>
      <c r="J368" s="9"/>
      <c r="K368" s="145"/>
      <c r="L368" s="9"/>
    </row>
    <row r="369" spans="1:12" ht="12.75">
      <c r="A369" s="9"/>
      <c r="B369" s="9"/>
      <c r="C369" s="9"/>
      <c r="D369" s="9"/>
      <c r="E369" s="9"/>
      <c r="F369" s="9"/>
      <c r="G369" s="9"/>
      <c r="H369" s="9"/>
      <c r="I369" s="9"/>
      <c r="J369" s="9"/>
      <c r="K369" s="145"/>
      <c r="L369" s="9"/>
    </row>
    <row r="370" spans="1:12" ht="12.75">
      <c r="A370" s="9"/>
      <c r="B370" s="9"/>
      <c r="C370" s="9"/>
      <c r="D370" s="9"/>
      <c r="E370" s="9"/>
      <c r="F370" s="9"/>
      <c r="G370" s="9"/>
      <c r="H370" s="9"/>
      <c r="I370" s="9"/>
      <c r="J370" s="9"/>
      <c r="K370" s="145"/>
      <c r="L370" s="9"/>
    </row>
    <row r="371" spans="1:12" ht="12.75">
      <c r="A371" s="9"/>
      <c r="B371" s="9"/>
      <c r="C371" s="9"/>
      <c r="D371" s="9"/>
      <c r="E371" s="9"/>
      <c r="F371" s="9"/>
      <c r="G371" s="9"/>
      <c r="H371" s="9"/>
      <c r="I371" s="9"/>
      <c r="J371" s="9"/>
      <c r="K371" s="145"/>
      <c r="L371" s="9"/>
    </row>
    <row r="372" spans="1:12" ht="12.75">
      <c r="A372" s="9"/>
      <c r="B372" s="9"/>
      <c r="C372" s="9"/>
      <c r="D372" s="9"/>
      <c r="E372" s="9"/>
      <c r="F372" s="9"/>
      <c r="G372" s="9"/>
      <c r="H372" s="9"/>
      <c r="I372" s="9"/>
      <c r="J372" s="9"/>
      <c r="K372" s="145"/>
      <c r="L372" s="9"/>
    </row>
    <row r="373" spans="1:12" ht="12.75">
      <c r="A373" s="9"/>
      <c r="B373" s="9"/>
      <c r="C373" s="9"/>
      <c r="D373" s="9"/>
      <c r="E373" s="9"/>
      <c r="F373" s="9"/>
      <c r="G373" s="9"/>
      <c r="H373" s="9"/>
      <c r="I373" s="9"/>
      <c r="J373" s="9"/>
      <c r="K373" s="145"/>
      <c r="L373" s="9"/>
    </row>
    <row r="374" spans="1:12" ht="12.75">
      <c r="A374" s="9"/>
      <c r="B374" s="9"/>
      <c r="C374" s="9"/>
      <c r="D374" s="9"/>
      <c r="E374" s="9"/>
      <c r="F374" s="9"/>
      <c r="G374" s="9"/>
      <c r="H374" s="9"/>
      <c r="I374" s="9"/>
      <c r="J374" s="9"/>
      <c r="K374" s="145"/>
      <c r="L374" s="9"/>
    </row>
    <row r="375" spans="1:12" ht="12.75">
      <c r="A375" s="9"/>
      <c r="B375" s="9"/>
      <c r="C375" s="9"/>
      <c r="D375" s="9"/>
      <c r="E375" s="9"/>
      <c r="F375" s="9"/>
      <c r="G375" s="9"/>
      <c r="H375" s="9"/>
      <c r="I375" s="9"/>
      <c r="J375" s="9"/>
      <c r="K375" s="145"/>
      <c r="L375" s="9"/>
    </row>
    <row r="376" spans="1:12" ht="12.75">
      <c r="A376" s="9"/>
      <c r="B376" s="9"/>
      <c r="C376" s="9"/>
      <c r="D376" s="9"/>
      <c r="E376" s="9"/>
      <c r="F376" s="9"/>
      <c r="G376" s="9"/>
      <c r="H376" s="9"/>
      <c r="I376" s="9"/>
      <c r="J376" s="9"/>
      <c r="K376" s="145"/>
      <c r="L376" s="9"/>
    </row>
    <row r="377" spans="1:12" ht="12.75">
      <c r="A377" s="9"/>
      <c r="B377" s="9"/>
      <c r="C377" s="9"/>
      <c r="D377" s="9"/>
      <c r="E377" s="9"/>
      <c r="F377" s="9"/>
      <c r="G377" s="9"/>
      <c r="H377" s="9"/>
      <c r="I377" s="9"/>
      <c r="J377" s="9"/>
      <c r="K377" s="145"/>
      <c r="L377" s="9"/>
    </row>
    <row r="378" spans="1:12" ht="12.75">
      <c r="A378" s="9"/>
      <c r="B378" s="9"/>
      <c r="C378" s="9"/>
      <c r="D378" s="9"/>
      <c r="E378" s="9"/>
      <c r="F378" s="9"/>
      <c r="G378" s="9"/>
      <c r="H378" s="9"/>
      <c r="I378" s="9"/>
      <c r="J378" s="9"/>
      <c r="K378" s="145"/>
      <c r="L378" s="9"/>
    </row>
    <row r="379" spans="1:12" ht="12.75">
      <c r="A379" s="9"/>
      <c r="B379" s="9"/>
      <c r="C379" s="9"/>
      <c r="D379" s="9"/>
      <c r="E379" s="9"/>
      <c r="F379" s="9"/>
      <c r="G379" s="9"/>
      <c r="H379" s="9"/>
      <c r="I379" s="9"/>
      <c r="J379" s="9"/>
      <c r="K379" s="145"/>
      <c r="L379" s="9"/>
    </row>
    <row r="380" spans="1:12" ht="12.75">
      <c r="A380" s="9"/>
      <c r="B380" s="9"/>
      <c r="C380" s="9"/>
      <c r="D380" s="9"/>
      <c r="E380" s="9"/>
      <c r="F380" s="9"/>
      <c r="G380" s="9"/>
      <c r="H380" s="9"/>
      <c r="I380" s="9"/>
      <c r="J380" s="9"/>
      <c r="K380" s="145"/>
      <c r="L380" s="9"/>
    </row>
    <row r="381" spans="1:12" ht="12.75">
      <c r="A381" s="9"/>
      <c r="B381" s="9"/>
      <c r="C381" s="9"/>
      <c r="D381" s="9"/>
      <c r="E381" s="9"/>
      <c r="F381" s="9"/>
      <c r="G381" s="9"/>
      <c r="H381" s="9"/>
      <c r="I381" s="9"/>
      <c r="J381" s="9"/>
      <c r="K381" s="145"/>
      <c r="L381" s="9"/>
    </row>
    <row r="382" spans="1:12" ht="12.75">
      <c r="A382" s="9"/>
      <c r="B382" s="9"/>
      <c r="C382" s="9"/>
      <c r="D382" s="9"/>
      <c r="E382" s="9"/>
      <c r="F382" s="9"/>
      <c r="G382" s="9"/>
      <c r="H382" s="9"/>
      <c r="I382" s="9"/>
      <c r="J382" s="9"/>
      <c r="K382" s="145"/>
      <c r="L382" s="9"/>
    </row>
    <row r="383" spans="1:12" ht="12.75">
      <c r="A383" s="9"/>
      <c r="B383" s="9"/>
      <c r="C383" s="9"/>
      <c r="D383" s="9"/>
      <c r="E383" s="9"/>
      <c r="F383" s="9"/>
      <c r="G383" s="9"/>
      <c r="H383" s="9"/>
      <c r="I383" s="9"/>
      <c r="J383" s="9"/>
      <c r="K383" s="145"/>
      <c r="L383" s="9"/>
    </row>
    <row r="384" spans="1:12" ht="12.75">
      <c r="A384" s="9"/>
      <c r="B384" s="9"/>
      <c r="C384" s="9"/>
      <c r="D384" s="9"/>
      <c r="E384" s="9"/>
      <c r="F384" s="9"/>
      <c r="G384" s="9"/>
      <c r="H384" s="9"/>
      <c r="I384" s="9"/>
      <c r="J384" s="9"/>
      <c r="K384" s="145"/>
      <c r="L384" s="9"/>
    </row>
    <row r="385" spans="1:12" ht="12.75">
      <c r="A385" s="9"/>
      <c r="B385" s="9"/>
      <c r="C385" s="9"/>
      <c r="D385" s="9"/>
      <c r="E385" s="9"/>
      <c r="F385" s="9"/>
      <c r="G385" s="9"/>
      <c r="H385" s="9"/>
      <c r="I385" s="9"/>
      <c r="J385" s="9"/>
      <c r="K385" s="145"/>
      <c r="L385" s="9"/>
    </row>
    <row r="386" spans="1:12" ht="12.75">
      <c r="A386" s="9"/>
      <c r="B386" s="9"/>
      <c r="C386" s="9"/>
      <c r="D386" s="9"/>
      <c r="E386" s="9"/>
      <c r="F386" s="9"/>
      <c r="G386" s="9"/>
      <c r="H386" s="9"/>
      <c r="I386" s="9"/>
      <c r="J386" s="9"/>
      <c r="K386" s="145"/>
      <c r="L386" s="9"/>
    </row>
    <row r="387" spans="1:12" ht="12.75">
      <c r="A387" s="9"/>
      <c r="B387" s="9"/>
      <c r="C387" s="9"/>
      <c r="D387" s="9"/>
      <c r="E387" s="9"/>
      <c r="F387" s="9"/>
      <c r="G387" s="9"/>
      <c r="H387" s="9"/>
      <c r="I387" s="9"/>
      <c r="J387" s="9"/>
      <c r="K387" s="145"/>
      <c r="L387" s="9"/>
    </row>
    <row r="388" spans="1:12" ht="12.75">
      <c r="A388" s="9"/>
      <c r="B388" s="9"/>
      <c r="C388" s="9"/>
      <c r="D388" s="9"/>
      <c r="E388" s="9"/>
      <c r="F388" s="9"/>
      <c r="G388" s="9"/>
      <c r="H388" s="9"/>
      <c r="I388" s="9"/>
      <c r="J388" s="9"/>
      <c r="K388" s="145"/>
      <c r="L388" s="9"/>
    </row>
    <row r="389" spans="1:12" ht="12.75">
      <c r="A389" s="9"/>
      <c r="B389" s="9"/>
      <c r="C389" s="9"/>
      <c r="D389" s="9"/>
      <c r="E389" s="9"/>
      <c r="F389" s="9"/>
      <c r="G389" s="9"/>
      <c r="H389" s="9"/>
      <c r="I389" s="9"/>
      <c r="J389" s="9"/>
      <c r="K389" s="145"/>
      <c r="L389" s="9"/>
    </row>
    <row r="390" spans="1:12" ht="12.75">
      <c r="A390" s="9"/>
      <c r="B390" s="9"/>
      <c r="C390" s="9"/>
      <c r="D390" s="9"/>
      <c r="E390" s="9"/>
      <c r="F390" s="9"/>
      <c r="G390" s="9"/>
      <c r="H390" s="9"/>
      <c r="I390" s="9"/>
      <c r="J390" s="9"/>
      <c r="K390" s="145"/>
      <c r="L390" s="9"/>
    </row>
    <row r="391" spans="1:12" ht="12.75">
      <c r="A391" s="9"/>
      <c r="B391" s="9"/>
      <c r="C391" s="9"/>
      <c r="D391" s="9"/>
      <c r="E391" s="9"/>
      <c r="F391" s="9"/>
      <c r="G391" s="9"/>
      <c r="H391" s="9"/>
      <c r="I391" s="9"/>
      <c r="J391" s="9"/>
      <c r="K391" s="145"/>
      <c r="L391" s="9"/>
    </row>
    <row r="392" spans="1:12" ht="12.75">
      <c r="A392" s="9"/>
      <c r="B392" s="9"/>
      <c r="C392" s="9"/>
      <c r="D392" s="9"/>
      <c r="E392" s="9"/>
      <c r="F392" s="9"/>
      <c r="G392" s="9"/>
      <c r="H392" s="9"/>
      <c r="I392" s="9"/>
      <c r="J392" s="9"/>
      <c r="K392" s="145"/>
      <c r="L392" s="9"/>
    </row>
    <row r="393" spans="1:12" ht="12.75">
      <c r="A393" s="9"/>
      <c r="B393" s="9"/>
      <c r="C393" s="9"/>
      <c r="D393" s="9"/>
      <c r="E393" s="9"/>
      <c r="F393" s="9"/>
      <c r="G393" s="9"/>
      <c r="H393" s="9"/>
      <c r="I393" s="9"/>
      <c r="J393" s="9"/>
      <c r="K393" s="145"/>
      <c r="L393" s="9"/>
    </row>
    <row r="394" spans="1:12" ht="12.75">
      <c r="A394" s="9"/>
      <c r="B394" s="9"/>
      <c r="C394" s="9"/>
      <c r="D394" s="9"/>
      <c r="E394" s="9"/>
      <c r="F394" s="9"/>
      <c r="G394" s="9"/>
      <c r="H394" s="9"/>
      <c r="I394" s="9"/>
      <c r="J394" s="9"/>
      <c r="K394" s="145"/>
      <c r="L394" s="9"/>
    </row>
    <row r="395" spans="1:12" ht="12.75">
      <c r="A395" s="9"/>
      <c r="B395" s="9"/>
      <c r="C395" s="9"/>
      <c r="D395" s="9"/>
      <c r="E395" s="9"/>
      <c r="F395" s="9"/>
      <c r="G395" s="9"/>
      <c r="H395" s="9"/>
      <c r="I395" s="9"/>
      <c r="J395" s="9"/>
      <c r="K395" s="145"/>
      <c r="L395" s="9"/>
    </row>
    <row r="396" spans="1:12" ht="12.75">
      <c r="A396" s="9"/>
      <c r="B396" s="9"/>
      <c r="C396" s="9"/>
      <c r="D396" s="9"/>
      <c r="E396" s="9"/>
      <c r="F396" s="9"/>
      <c r="G396" s="9"/>
      <c r="H396" s="9"/>
      <c r="I396" s="9"/>
      <c r="J396" s="9"/>
      <c r="K396" s="145"/>
      <c r="L396" s="9"/>
    </row>
    <row r="397" spans="1:12" ht="12.75">
      <c r="A397" s="9"/>
      <c r="B397" s="9"/>
      <c r="C397" s="9"/>
      <c r="D397" s="9"/>
      <c r="E397" s="9"/>
      <c r="F397" s="9"/>
      <c r="G397" s="9"/>
      <c r="H397" s="9"/>
      <c r="I397" s="9"/>
      <c r="J397" s="9"/>
      <c r="K397" s="145"/>
      <c r="L397" s="9"/>
    </row>
    <row r="398" spans="1:12" ht="12.75">
      <c r="A398" s="9"/>
      <c r="B398" s="9"/>
      <c r="C398" s="9"/>
      <c r="D398" s="9"/>
      <c r="E398" s="9"/>
      <c r="F398" s="9"/>
      <c r="G398" s="9"/>
      <c r="H398" s="9"/>
      <c r="I398" s="9"/>
      <c r="J398" s="9"/>
      <c r="K398" s="145"/>
      <c r="L398" s="9"/>
    </row>
    <row r="399" spans="1:12" ht="12.75">
      <c r="A399" s="9"/>
      <c r="B399" s="9"/>
      <c r="C399" s="9"/>
      <c r="D399" s="9"/>
      <c r="E399" s="9"/>
      <c r="F399" s="9"/>
      <c r="G399" s="9"/>
      <c r="H399" s="9"/>
      <c r="I399" s="9"/>
      <c r="J399" s="9"/>
      <c r="K399" s="145"/>
      <c r="L399" s="9"/>
    </row>
    <row r="400" spans="1:12" ht="12.75">
      <c r="A400" s="9"/>
      <c r="B400" s="9"/>
      <c r="C400" s="9"/>
      <c r="D400" s="9"/>
      <c r="E400" s="9"/>
      <c r="F400" s="9"/>
      <c r="G400" s="9"/>
      <c r="H400" s="9"/>
      <c r="I400" s="9"/>
      <c r="J400" s="9"/>
      <c r="K400" s="145"/>
      <c r="L400" s="9"/>
    </row>
    <row r="401" spans="1:12" ht="12.75">
      <c r="A401" s="9"/>
      <c r="B401" s="9"/>
      <c r="C401" s="9"/>
      <c r="D401" s="9"/>
      <c r="E401" s="9"/>
      <c r="F401" s="9"/>
      <c r="G401" s="9"/>
      <c r="H401" s="9"/>
      <c r="I401" s="9"/>
      <c r="J401" s="9"/>
      <c r="K401" s="145"/>
      <c r="L401" s="9"/>
    </row>
    <row r="402" spans="1:12" ht="12.75">
      <c r="A402" s="9"/>
      <c r="B402" s="9"/>
      <c r="C402" s="9"/>
      <c r="D402" s="9"/>
      <c r="E402" s="9"/>
      <c r="F402" s="9"/>
      <c r="G402" s="9"/>
      <c r="H402" s="9"/>
      <c r="I402" s="9"/>
      <c r="J402" s="9"/>
      <c r="K402" s="145"/>
      <c r="L402" s="9"/>
    </row>
    <row r="403" spans="1:12" ht="12.75">
      <c r="A403" s="9"/>
      <c r="B403" s="9"/>
      <c r="C403" s="9"/>
      <c r="D403" s="9"/>
      <c r="E403" s="9"/>
      <c r="F403" s="9"/>
      <c r="G403" s="9"/>
      <c r="H403" s="9"/>
      <c r="I403" s="9"/>
      <c r="J403" s="9"/>
      <c r="K403" s="145"/>
      <c r="L403" s="9"/>
    </row>
    <row r="404" spans="1:12" ht="12.75">
      <c r="A404" s="9"/>
      <c r="B404" s="9"/>
      <c r="C404" s="9"/>
      <c r="D404" s="9"/>
      <c r="E404" s="9"/>
      <c r="F404" s="9"/>
      <c r="G404" s="9"/>
      <c r="H404" s="9"/>
      <c r="I404" s="9"/>
      <c r="J404" s="9"/>
      <c r="K404" s="145"/>
      <c r="L404" s="9"/>
    </row>
    <row r="405" spans="1:12" ht="12.75">
      <c r="A405" s="9"/>
      <c r="B405" s="9"/>
      <c r="C405" s="9"/>
      <c r="D405" s="9"/>
      <c r="E405" s="9"/>
      <c r="F405" s="9"/>
      <c r="G405" s="9"/>
      <c r="H405" s="9"/>
      <c r="I405" s="9"/>
      <c r="J405" s="9"/>
      <c r="K405" s="145"/>
      <c r="L405" s="9"/>
    </row>
    <row r="406" spans="1:12" ht="12.75">
      <c r="A406" s="9"/>
      <c r="B406" s="9"/>
      <c r="C406" s="9"/>
      <c r="D406" s="9"/>
      <c r="E406" s="9"/>
      <c r="F406" s="9"/>
      <c r="G406" s="9"/>
      <c r="H406" s="9"/>
      <c r="I406" s="9"/>
      <c r="J406" s="9"/>
      <c r="K406" s="145"/>
      <c r="L406" s="9"/>
    </row>
    <row r="407" spans="1:12" ht="12.75">
      <c r="A407" s="9"/>
      <c r="B407" s="9"/>
      <c r="C407" s="9"/>
      <c r="D407" s="9"/>
      <c r="E407" s="9"/>
      <c r="F407" s="9"/>
      <c r="G407" s="9"/>
      <c r="H407" s="9"/>
      <c r="I407" s="9"/>
      <c r="J407" s="9"/>
      <c r="K407" s="145"/>
      <c r="L407" s="9"/>
    </row>
    <row r="408" spans="1:12" ht="12.75">
      <c r="A408" s="9"/>
      <c r="B408" s="9"/>
      <c r="C408" s="9"/>
      <c r="D408" s="9"/>
      <c r="E408" s="9"/>
      <c r="F408" s="9"/>
      <c r="G408" s="9"/>
      <c r="H408" s="9"/>
      <c r="I408" s="9"/>
      <c r="J408" s="9"/>
      <c r="K408" s="145"/>
      <c r="L408" s="9"/>
    </row>
    <row r="409" spans="1:12" ht="12.75">
      <c r="A409" s="9"/>
      <c r="B409" s="9"/>
      <c r="C409" s="9"/>
      <c r="D409" s="9"/>
      <c r="E409" s="9"/>
      <c r="F409" s="9"/>
      <c r="G409" s="9"/>
      <c r="H409" s="9"/>
      <c r="I409" s="9"/>
      <c r="J409" s="9"/>
      <c r="K409" s="145"/>
      <c r="L409" s="9"/>
    </row>
    <row r="410" spans="1:12" ht="12.75">
      <c r="A410" s="9"/>
      <c r="B410" s="9"/>
      <c r="C410" s="9"/>
      <c r="D410" s="9"/>
      <c r="E410" s="9"/>
      <c r="F410" s="9"/>
      <c r="G410" s="9"/>
      <c r="H410" s="9"/>
      <c r="I410" s="9"/>
      <c r="J410" s="9"/>
      <c r="K410" s="145"/>
      <c r="L410" s="9"/>
    </row>
    <row r="411" spans="1:12" ht="12.75">
      <c r="A411" s="9"/>
      <c r="B411" s="9"/>
      <c r="C411" s="9"/>
      <c r="D411" s="9"/>
      <c r="E411" s="9"/>
      <c r="F411" s="9"/>
      <c r="G411" s="9"/>
      <c r="H411" s="9"/>
      <c r="I411" s="9"/>
      <c r="J411" s="9"/>
      <c r="K411" s="145"/>
      <c r="L411" s="9"/>
    </row>
    <row r="412" spans="1:12" ht="12.75">
      <c r="A412" s="9"/>
      <c r="B412" s="9"/>
      <c r="C412" s="9"/>
      <c r="D412" s="9"/>
      <c r="E412" s="9"/>
      <c r="F412" s="9"/>
      <c r="G412" s="9"/>
      <c r="H412" s="9"/>
      <c r="I412" s="9"/>
      <c r="J412" s="9"/>
      <c r="K412" s="145"/>
      <c r="L412" s="9"/>
    </row>
    <row r="413" spans="1:12" ht="12.75">
      <c r="A413" s="9"/>
      <c r="B413" s="9"/>
      <c r="C413" s="9"/>
      <c r="D413" s="9"/>
      <c r="E413" s="9"/>
      <c r="F413" s="9"/>
      <c r="G413" s="9"/>
      <c r="H413" s="9"/>
      <c r="I413" s="9"/>
      <c r="J413" s="9"/>
      <c r="K413" s="145"/>
      <c r="L413" s="9"/>
    </row>
    <row r="414" spans="1:12" ht="12.75">
      <c r="A414" s="9"/>
      <c r="B414" s="9"/>
      <c r="C414" s="9"/>
      <c r="D414" s="9"/>
      <c r="E414" s="9"/>
      <c r="F414" s="9"/>
      <c r="G414" s="9"/>
      <c r="H414" s="9"/>
      <c r="I414" s="9"/>
      <c r="J414" s="9"/>
      <c r="K414" s="145"/>
      <c r="L414" s="9"/>
    </row>
    <row r="415" spans="1:12" ht="12.75">
      <c r="A415" s="9"/>
      <c r="B415" s="9"/>
      <c r="C415" s="9"/>
      <c r="D415" s="9"/>
      <c r="E415" s="9"/>
      <c r="F415" s="9"/>
      <c r="G415" s="9"/>
      <c r="H415" s="9"/>
      <c r="I415" s="9"/>
      <c r="J415" s="9"/>
      <c r="K415" s="145"/>
      <c r="L415" s="9"/>
    </row>
    <row r="416" spans="1:12" ht="12.75">
      <c r="A416" s="9"/>
      <c r="B416" s="9"/>
      <c r="C416" s="9"/>
      <c r="D416" s="9"/>
      <c r="E416" s="9"/>
      <c r="F416" s="9"/>
      <c r="G416" s="9"/>
      <c r="H416" s="9"/>
      <c r="I416" s="9"/>
      <c r="J416" s="9"/>
      <c r="K416" s="145"/>
      <c r="L416" s="9"/>
    </row>
    <row r="417" spans="1:12" ht="12.75">
      <c r="A417" s="9"/>
      <c r="B417" s="9"/>
      <c r="C417" s="9"/>
      <c r="D417" s="9"/>
      <c r="E417" s="9"/>
      <c r="F417" s="9"/>
      <c r="G417" s="9"/>
      <c r="H417" s="9"/>
      <c r="I417" s="9"/>
      <c r="J417" s="9"/>
      <c r="K417" s="145"/>
      <c r="L417" s="9"/>
    </row>
    <row r="418" spans="1:12" ht="12.75">
      <c r="A418" s="9"/>
      <c r="B418" s="9"/>
      <c r="C418" s="9"/>
      <c r="D418" s="9"/>
      <c r="E418" s="9"/>
      <c r="F418" s="9"/>
      <c r="G418" s="9"/>
      <c r="H418" s="9"/>
      <c r="I418" s="9"/>
      <c r="J418" s="9"/>
      <c r="K418" s="145"/>
      <c r="L418" s="9"/>
    </row>
    <row r="419" spans="1:12" ht="12.75">
      <c r="A419" s="9"/>
      <c r="B419" s="9"/>
      <c r="C419" s="9"/>
      <c r="D419" s="9"/>
      <c r="E419" s="9"/>
      <c r="F419" s="9"/>
      <c r="G419" s="9"/>
      <c r="H419" s="9"/>
      <c r="I419" s="9"/>
      <c r="J419" s="9"/>
      <c r="K419" s="145"/>
      <c r="L419" s="9"/>
    </row>
    <row r="420" spans="1:12" ht="12.75">
      <c r="A420" s="9"/>
      <c r="B420" s="9"/>
      <c r="C420" s="9"/>
      <c r="D420" s="9"/>
      <c r="E420" s="9"/>
      <c r="F420" s="9"/>
      <c r="G420" s="9"/>
      <c r="H420" s="9"/>
      <c r="I420" s="9"/>
      <c r="J420" s="9"/>
      <c r="K420" s="145"/>
      <c r="L420" s="9"/>
    </row>
    <row r="421" spans="1:12" ht="12.75">
      <c r="A421" s="9"/>
      <c r="B421" s="9"/>
      <c r="C421" s="9"/>
      <c r="D421" s="9"/>
      <c r="E421" s="9"/>
      <c r="F421" s="9"/>
      <c r="G421" s="9"/>
      <c r="H421" s="9"/>
      <c r="I421" s="9"/>
      <c r="J421" s="9"/>
      <c r="K421" s="145"/>
      <c r="L421" s="9"/>
    </row>
    <row r="422" spans="1:12" ht="12.75">
      <c r="A422" s="9"/>
      <c r="B422" s="9"/>
      <c r="C422" s="9"/>
      <c r="D422" s="9"/>
      <c r="E422" s="9"/>
      <c r="F422" s="9"/>
      <c r="G422" s="9"/>
      <c r="H422" s="9"/>
      <c r="I422" s="9"/>
      <c r="J422" s="9"/>
      <c r="K422" s="145"/>
      <c r="L422" s="9"/>
    </row>
    <row r="423" spans="1:12" ht="12.75">
      <c r="A423" s="9"/>
      <c r="B423" s="9"/>
      <c r="C423" s="9"/>
      <c r="D423" s="9"/>
      <c r="E423" s="9"/>
      <c r="F423" s="9"/>
      <c r="G423" s="9"/>
      <c r="H423" s="9"/>
      <c r="I423" s="9"/>
      <c r="J423" s="9"/>
      <c r="K423" s="145"/>
      <c r="L423" s="9"/>
    </row>
    <row r="424" spans="1:12" ht="12.75">
      <c r="A424" s="9"/>
      <c r="B424" s="9"/>
      <c r="C424" s="9"/>
      <c r="D424" s="9"/>
      <c r="E424" s="9"/>
      <c r="F424" s="9"/>
      <c r="G424" s="9"/>
      <c r="H424" s="9"/>
      <c r="I424" s="9"/>
      <c r="J424" s="9"/>
      <c r="K424" s="145"/>
      <c r="L424" s="9"/>
    </row>
    <row r="425" spans="1:12" ht="12.75">
      <c r="A425" s="9"/>
      <c r="B425" s="9"/>
      <c r="C425" s="9"/>
      <c r="D425" s="9"/>
      <c r="E425" s="9"/>
      <c r="F425" s="9"/>
      <c r="G425" s="9"/>
      <c r="H425" s="9"/>
      <c r="I425" s="9"/>
      <c r="J425" s="9"/>
      <c r="K425" s="145"/>
      <c r="L425" s="9"/>
    </row>
    <row r="426" spans="1:12" ht="12.75">
      <c r="A426" s="9"/>
      <c r="B426" s="9"/>
      <c r="C426" s="9"/>
      <c r="D426" s="9"/>
      <c r="E426" s="9"/>
      <c r="F426" s="9"/>
      <c r="G426" s="9"/>
      <c r="H426" s="9"/>
      <c r="I426" s="9"/>
      <c r="J426" s="9"/>
      <c r="K426" s="145"/>
      <c r="L426" s="9"/>
    </row>
    <row r="427" spans="1:12" ht="12.75">
      <c r="A427" s="9"/>
      <c r="B427" s="9"/>
      <c r="C427" s="9"/>
      <c r="D427" s="9"/>
      <c r="E427" s="9"/>
      <c r="F427" s="9"/>
      <c r="G427" s="9"/>
      <c r="H427" s="9"/>
      <c r="I427" s="9"/>
      <c r="J427" s="9"/>
      <c r="K427" s="145"/>
      <c r="L427" s="9"/>
    </row>
    <row r="428" spans="1:12" ht="12.75">
      <c r="A428" s="9"/>
      <c r="B428" s="9"/>
      <c r="C428" s="9"/>
      <c r="D428" s="9"/>
      <c r="E428" s="9"/>
      <c r="F428" s="9"/>
      <c r="G428" s="9"/>
      <c r="H428" s="9"/>
      <c r="I428" s="9"/>
      <c r="J428" s="9"/>
      <c r="K428" s="145"/>
      <c r="L428" s="9"/>
    </row>
    <row r="429" spans="1:12" ht="12.75">
      <c r="A429" s="9"/>
      <c r="B429" s="9"/>
      <c r="C429" s="9"/>
      <c r="D429" s="9"/>
      <c r="E429" s="9"/>
      <c r="F429" s="9"/>
      <c r="G429" s="9"/>
      <c r="H429" s="9"/>
      <c r="I429" s="9"/>
      <c r="J429" s="9"/>
      <c r="K429" s="145"/>
      <c r="L429" s="9"/>
    </row>
    <row r="430" spans="1:12" ht="12.75">
      <c r="A430" s="9"/>
      <c r="B430" s="9"/>
      <c r="C430" s="9"/>
      <c r="D430" s="9"/>
      <c r="E430" s="9"/>
      <c r="F430" s="9"/>
      <c r="G430" s="9"/>
      <c r="H430" s="9"/>
      <c r="I430" s="9"/>
      <c r="J430" s="9"/>
      <c r="K430" s="145"/>
      <c r="L430" s="9"/>
    </row>
    <row r="431" spans="1:12" ht="12.75">
      <c r="A431" s="9"/>
      <c r="B431" s="9"/>
      <c r="C431" s="9"/>
      <c r="D431" s="9"/>
      <c r="E431" s="9"/>
      <c r="F431" s="9"/>
      <c r="G431" s="9"/>
      <c r="H431" s="9"/>
      <c r="I431" s="9"/>
      <c r="J431" s="9"/>
      <c r="K431" s="145"/>
      <c r="L431" s="9"/>
    </row>
    <row r="432" spans="1:12" ht="12.75">
      <c r="A432" s="9"/>
      <c r="B432" s="9"/>
      <c r="C432" s="9"/>
      <c r="D432" s="9"/>
      <c r="E432" s="9"/>
      <c r="F432" s="9"/>
      <c r="G432" s="9"/>
      <c r="H432" s="9"/>
      <c r="I432" s="9"/>
      <c r="J432" s="9"/>
      <c r="K432" s="145"/>
      <c r="L432" s="9"/>
    </row>
    <row r="433" spans="1:12" ht="12.75">
      <c r="A433" s="9"/>
      <c r="B433" s="9"/>
      <c r="C433" s="9"/>
      <c r="D433" s="9"/>
      <c r="E433" s="9"/>
      <c r="F433" s="9"/>
      <c r="G433" s="9"/>
      <c r="H433" s="9"/>
      <c r="I433" s="9"/>
      <c r="J433" s="9"/>
      <c r="K433" s="145"/>
      <c r="L433" s="9"/>
    </row>
    <row r="434" spans="1:12" ht="12.75">
      <c r="A434" s="9"/>
      <c r="B434" s="9"/>
      <c r="C434" s="9"/>
      <c r="D434" s="9"/>
      <c r="E434" s="9"/>
      <c r="F434" s="9"/>
      <c r="G434" s="9"/>
      <c r="H434" s="9"/>
      <c r="I434" s="9"/>
      <c r="J434" s="9"/>
      <c r="K434" s="145"/>
      <c r="L434" s="9"/>
    </row>
    <row r="435" spans="1:12" ht="12.75">
      <c r="A435" s="9"/>
      <c r="B435" s="9"/>
      <c r="C435" s="9"/>
      <c r="D435" s="9"/>
      <c r="E435" s="9"/>
      <c r="F435" s="9"/>
      <c r="G435" s="9"/>
      <c r="H435" s="9"/>
      <c r="I435" s="9"/>
      <c r="J435" s="9"/>
      <c r="K435" s="145"/>
      <c r="L435" s="9"/>
    </row>
    <row r="436" spans="1:12" ht="12.75">
      <c r="A436" s="9"/>
      <c r="B436" s="9"/>
      <c r="C436" s="9"/>
      <c r="D436" s="9"/>
      <c r="E436" s="9"/>
      <c r="F436" s="9"/>
      <c r="G436" s="9"/>
      <c r="H436" s="9"/>
      <c r="I436" s="9"/>
      <c r="J436" s="9"/>
      <c r="K436" s="145"/>
      <c r="L436" s="9"/>
    </row>
    <row r="437" spans="1:12" ht="12.75">
      <c r="A437" s="9"/>
      <c r="B437" s="9"/>
      <c r="C437" s="9"/>
      <c r="D437" s="9"/>
      <c r="E437" s="9"/>
      <c r="F437" s="9"/>
      <c r="G437" s="9"/>
      <c r="H437" s="9"/>
      <c r="I437" s="9"/>
      <c r="J437" s="9"/>
      <c r="K437" s="145"/>
      <c r="L437" s="9"/>
    </row>
    <row r="438" spans="1:12" ht="12.75">
      <c r="A438" s="9"/>
      <c r="B438" s="9"/>
      <c r="C438" s="9"/>
      <c r="D438" s="9"/>
      <c r="E438" s="9"/>
      <c r="F438" s="9"/>
      <c r="G438" s="9"/>
      <c r="H438" s="9"/>
      <c r="I438" s="9"/>
      <c r="J438" s="9"/>
      <c r="K438" s="145"/>
      <c r="L438" s="9"/>
    </row>
    <row r="439" spans="1:12" ht="12.75">
      <c r="A439" s="9"/>
      <c r="B439" s="9"/>
      <c r="C439" s="9"/>
      <c r="D439" s="9"/>
      <c r="E439" s="9"/>
      <c r="F439" s="9"/>
      <c r="G439" s="9"/>
      <c r="H439" s="9"/>
      <c r="I439" s="9"/>
      <c r="J439" s="9"/>
      <c r="K439" s="145"/>
      <c r="L439" s="9"/>
    </row>
    <row r="440" spans="1:12" ht="12.75">
      <c r="A440" s="9"/>
      <c r="B440" s="9"/>
      <c r="C440" s="9"/>
      <c r="D440" s="9"/>
      <c r="E440" s="9"/>
      <c r="F440" s="9"/>
      <c r="G440" s="9"/>
      <c r="H440" s="9"/>
      <c r="I440" s="9"/>
      <c r="J440" s="9"/>
      <c r="K440" s="145"/>
      <c r="L440" s="9"/>
    </row>
    <row r="441" spans="1:12" ht="12.75">
      <c r="A441" s="9"/>
      <c r="B441" s="9"/>
      <c r="C441" s="9"/>
      <c r="D441" s="9"/>
      <c r="E441" s="9"/>
      <c r="F441" s="9"/>
      <c r="G441" s="9"/>
      <c r="H441" s="9"/>
      <c r="I441" s="9"/>
      <c r="J441" s="9"/>
      <c r="K441" s="145"/>
      <c r="L441" s="9"/>
    </row>
    <row r="442" spans="1:12" ht="12.75">
      <c r="A442" s="9"/>
      <c r="B442" s="9"/>
      <c r="C442" s="9"/>
      <c r="D442" s="9"/>
      <c r="E442" s="9"/>
      <c r="F442" s="9"/>
      <c r="G442" s="9"/>
      <c r="H442" s="9"/>
      <c r="I442" s="9"/>
      <c r="J442" s="9"/>
      <c r="K442" s="145"/>
      <c r="L442" s="9"/>
    </row>
    <row r="443" spans="1:12" ht="12.75">
      <c r="A443" s="9"/>
      <c r="B443" s="9"/>
      <c r="C443" s="9"/>
      <c r="D443" s="9"/>
      <c r="E443" s="9"/>
      <c r="F443" s="9"/>
      <c r="G443" s="9"/>
      <c r="H443" s="9"/>
      <c r="I443" s="9"/>
      <c r="J443" s="9"/>
      <c r="K443" s="145"/>
      <c r="L443" s="9"/>
    </row>
    <row r="444" spans="1:12" ht="12.75">
      <c r="A444" s="9"/>
      <c r="B444" s="9"/>
      <c r="C444" s="9"/>
      <c r="D444" s="9"/>
      <c r="E444" s="9"/>
      <c r="F444" s="9"/>
      <c r="G444" s="9"/>
      <c r="H444" s="9"/>
      <c r="I444" s="9"/>
      <c r="J444" s="9"/>
      <c r="K444" s="145"/>
      <c r="L444" s="9"/>
    </row>
    <row r="445" spans="1:12" ht="12.75">
      <c r="A445" s="9"/>
      <c r="B445" s="9"/>
      <c r="C445" s="9"/>
      <c r="D445" s="9"/>
      <c r="E445" s="9"/>
      <c r="F445" s="9"/>
      <c r="G445" s="9"/>
      <c r="H445" s="9"/>
      <c r="I445" s="9"/>
      <c r="J445" s="9"/>
      <c r="K445" s="145"/>
      <c r="L445" s="9"/>
    </row>
    <row r="446" spans="1:12" ht="12.75">
      <c r="A446" s="9"/>
      <c r="B446" s="9"/>
      <c r="C446" s="9"/>
      <c r="D446" s="9"/>
      <c r="E446" s="9"/>
      <c r="F446" s="9"/>
      <c r="G446" s="9"/>
      <c r="H446" s="9"/>
      <c r="I446" s="9"/>
      <c r="J446" s="9"/>
      <c r="K446" s="145"/>
      <c r="L446" s="9"/>
    </row>
    <row r="447" spans="1:12" ht="12.75">
      <c r="A447" s="9"/>
      <c r="B447" s="9"/>
      <c r="C447" s="9"/>
      <c r="D447" s="9"/>
      <c r="E447" s="9"/>
      <c r="F447" s="9"/>
      <c r="G447" s="9"/>
      <c r="H447" s="9"/>
      <c r="I447" s="9"/>
      <c r="J447" s="9"/>
      <c r="K447" s="145"/>
      <c r="L447" s="9"/>
    </row>
    <row r="448" spans="1:12" ht="12.75">
      <c r="A448" s="9"/>
      <c r="B448" s="9"/>
      <c r="C448" s="9"/>
      <c r="D448" s="9"/>
      <c r="E448" s="9"/>
      <c r="F448" s="9"/>
      <c r="G448" s="9"/>
      <c r="H448" s="9"/>
      <c r="I448" s="9"/>
      <c r="J448" s="9"/>
      <c r="K448" s="145"/>
      <c r="L448" s="9"/>
    </row>
    <row r="449" spans="1:12" ht="12.75">
      <c r="A449" s="9"/>
      <c r="B449" s="9"/>
      <c r="C449" s="9"/>
      <c r="D449" s="9"/>
      <c r="E449" s="9"/>
      <c r="F449" s="9"/>
      <c r="G449" s="9"/>
      <c r="H449" s="9"/>
      <c r="I449" s="9"/>
      <c r="J449" s="9"/>
      <c r="K449" s="145"/>
      <c r="L449" s="9"/>
    </row>
    <row r="450" spans="1:12" ht="12.75">
      <c r="A450" s="9"/>
      <c r="B450" s="9"/>
      <c r="C450" s="9"/>
      <c r="D450" s="9"/>
      <c r="E450" s="9"/>
      <c r="F450" s="9"/>
      <c r="G450" s="9"/>
      <c r="H450" s="9"/>
      <c r="I450" s="9"/>
      <c r="J450" s="9"/>
      <c r="K450" s="145"/>
      <c r="L450" s="9"/>
    </row>
    <row r="451" spans="1:12" ht="12.75">
      <c r="A451" s="9"/>
      <c r="B451" s="9"/>
      <c r="C451" s="9"/>
      <c r="D451" s="9"/>
      <c r="E451" s="9"/>
      <c r="F451" s="9"/>
      <c r="G451" s="9"/>
      <c r="H451" s="9"/>
      <c r="I451" s="9"/>
      <c r="J451" s="9"/>
      <c r="K451" s="145"/>
      <c r="L451" s="9"/>
    </row>
    <row r="452" spans="1:12" ht="12.75">
      <c r="A452" s="9"/>
      <c r="B452" s="9"/>
      <c r="C452" s="9"/>
      <c r="D452" s="9"/>
      <c r="E452" s="9"/>
      <c r="F452" s="9"/>
      <c r="G452" s="9"/>
      <c r="H452" s="9"/>
      <c r="I452" s="9"/>
      <c r="J452" s="9"/>
      <c r="K452" s="145"/>
      <c r="L452" s="9"/>
    </row>
    <row r="453" spans="1:12" ht="12.75">
      <c r="A453" s="9"/>
      <c r="B453" s="9"/>
      <c r="C453" s="9"/>
      <c r="D453" s="9"/>
      <c r="E453" s="9"/>
      <c r="F453" s="9"/>
      <c r="G453" s="9"/>
      <c r="H453" s="9"/>
      <c r="I453" s="9"/>
      <c r="J453" s="9"/>
      <c r="K453" s="145"/>
      <c r="L453" s="9"/>
    </row>
    <row r="454" spans="1:12" ht="12.75">
      <c r="A454" s="9"/>
      <c r="B454" s="9"/>
      <c r="C454" s="9"/>
      <c r="D454" s="9"/>
      <c r="E454" s="9"/>
      <c r="F454" s="9"/>
      <c r="G454" s="9"/>
      <c r="H454" s="9"/>
      <c r="I454" s="9"/>
      <c r="J454" s="9"/>
      <c r="K454" s="145"/>
      <c r="L454" s="9"/>
    </row>
    <row r="455" spans="1:12" ht="12.75">
      <c r="A455" s="9"/>
      <c r="B455" s="9"/>
      <c r="C455" s="9"/>
      <c r="D455" s="9"/>
      <c r="E455" s="9"/>
      <c r="F455" s="9"/>
      <c r="G455" s="9"/>
      <c r="H455" s="9"/>
      <c r="I455" s="9"/>
      <c r="J455" s="9"/>
      <c r="K455" s="145"/>
      <c r="L455" s="9"/>
    </row>
    <row r="456" spans="1:12" ht="12.75">
      <c r="A456" s="9"/>
      <c r="B456" s="9"/>
      <c r="C456" s="9"/>
      <c r="D456" s="9"/>
      <c r="E456" s="9"/>
      <c r="F456" s="9"/>
      <c r="G456" s="9"/>
      <c r="H456" s="9"/>
      <c r="I456" s="9"/>
      <c r="J456" s="9"/>
      <c r="K456" s="145"/>
      <c r="L456" s="9"/>
    </row>
    <row r="457" spans="1:12" ht="12.75">
      <c r="A457" s="9"/>
      <c r="B457" s="9"/>
      <c r="C457" s="9"/>
      <c r="D457" s="9"/>
      <c r="E457" s="9"/>
      <c r="F457" s="9"/>
      <c r="G457" s="9"/>
      <c r="H457" s="9"/>
      <c r="I457" s="9"/>
      <c r="J457" s="9"/>
      <c r="K457" s="145"/>
      <c r="L457" s="9"/>
    </row>
    <row r="458" spans="1:12" ht="12.75">
      <c r="A458" s="9"/>
      <c r="B458" s="9"/>
      <c r="C458" s="9"/>
      <c r="D458" s="9"/>
      <c r="E458" s="9"/>
      <c r="F458" s="9"/>
      <c r="G458" s="9"/>
      <c r="H458" s="9"/>
      <c r="I458" s="9"/>
      <c r="J458" s="9"/>
      <c r="K458" s="145"/>
      <c r="L458" s="9"/>
    </row>
    <row r="459" spans="1:12" ht="12.75">
      <c r="A459" s="9"/>
      <c r="B459" s="9"/>
      <c r="C459" s="9"/>
      <c r="D459" s="9"/>
      <c r="E459" s="9"/>
      <c r="F459" s="9"/>
      <c r="G459" s="9"/>
      <c r="H459" s="9"/>
      <c r="I459" s="9"/>
      <c r="J459" s="9"/>
      <c r="K459" s="145"/>
      <c r="L459" s="9"/>
    </row>
    <row r="460" spans="1:12" ht="12.75">
      <c r="A460" s="9"/>
      <c r="B460" s="9"/>
      <c r="C460" s="9"/>
      <c r="D460" s="9"/>
      <c r="E460" s="9"/>
      <c r="F460" s="9"/>
      <c r="G460" s="9"/>
      <c r="H460" s="9"/>
      <c r="I460" s="9"/>
      <c r="J460" s="9"/>
      <c r="K460" s="145"/>
      <c r="L460" s="9"/>
    </row>
    <row r="461" spans="1:12" ht="12.75">
      <c r="A461" s="9"/>
      <c r="B461" s="9"/>
      <c r="C461" s="9"/>
      <c r="D461" s="9"/>
      <c r="E461" s="9"/>
      <c r="F461" s="9"/>
      <c r="G461" s="9"/>
      <c r="H461" s="9"/>
      <c r="I461" s="9"/>
      <c r="J461" s="9"/>
      <c r="K461" s="145"/>
      <c r="L461" s="9"/>
    </row>
    <row r="462" spans="1:12" ht="12.75">
      <c r="A462" s="9"/>
      <c r="B462" s="9"/>
      <c r="C462" s="9"/>
      <c r="D462" s="9"/>
      <c r="E462" s="9"/>
      <c r="F462" s="9"/>
      <c r="G462" s="9"/>
      <c r="H462" s="9"/>
      <c r="I462" s="9"/>
      <c r="J462" s="9"/>
      <c r="K462" s="145"/>
      <c r="L462" s="9"/>
    </row>
    <row r="463" spans="1:12" ht="12.75">
      <c r="A463" s="9"/>
      <c r="B463" s="9"/>
      <c r="C463" s="9"/>
      <c r="D463" s="9"/>
      <c r="E463" s="9"/>
      <c r="F463" s="9"/>
      <c r="G463" s="9"/>
      <c r="H463" s="9"/>
      <c r="I463" s="9"/>
      <c r="J463" s="9"/>
      <c r="K463" s="145"/>
      <c r="L463" s="9"/>
    </row>
    <row r="464" spans="1:12" ht="12.75">
      <c r="A464" s="9"/>
      <c r="B464" s="9"/>
      <c r="C464" s="9"/>
      <c r="D464" s="9"/>
      <c r="E464" s="9"/>
      <c r="F464" s="9"/>
      <c r="G464" s="9"/>
      <c r="H464" s="9"/>
      <c r="I464" s="9"/>
      <c r="J464" s="9"/>
      <c r="K464" s="145"/>
      <c r="L464" s="9"/>
    </row>
    <row r="465" spans="1:12" ht="12.75">
      <c r="A465" s="9"/>
      <c r="B465" s="9"/>
      <c r="C465" s="9"/>
      <c r="D465" s="9"/>
      <c r="E465" s="9"/>
      <c r="F465" s="9"/>
      <c r="G465" s="9"/>
      <c r="H465" s="9"/>
      <c r="I465" s="9"/>
      <c r="J465" s="9"/>
      <c r="K465" s="145"/>
      <c r="L465" s="9"/>
    </row>
    <row r="466" spans="1:12" ht="12.75">
      <c r="A466" s="9"/>
      <c r="B466" s="9"/>
      <c r="C466" s="9"/>
      <c r="D466" s="9"/>
      <c r="E466" s="9"/>
      <c r="F466" s="9"/>
      <c r="G466" s="9"/>
      <c r="H466" s="9"/>
      <c r="I466" s="9"/>
      <c r="J466" s="9"/>
      <c r="K466" s="145"/>
      <c r="L466" s="9"/>
    </row>
    <row r="467" spans="1:12" ht="12.75">
      <c r="A467" s="9"/>
      <c r="B467" s="9"/>
      <c r="C467" s="9"/>
      <c r="D467" s="9"/>
      <c r="E467" s="9"/>
      <c r="F467" s="9"/>
      <c r="G467" s="9"/>
      <c r="H467" s="9"/>
      <c r="I467" s="9"/>
      <c r="J467" s="9"/>
      <c r="K467" s="145"/>
      <c r="L467" s="9"/>
    </row>
    <row r="468" spans="1:12" ht="12.75">
      <c r="A468" s="9"/>
      <c r="B468" s="9"/>
      <c r="C468" s="9"/>
      <c r="D468" s="9"/>
      <c r="E468" s="9"/>
      <c r="F468" s="9"/>
      <c r="G468" s="9"/>
      <c r="H468" s="9"/>
      <c r="I468" s="9"/>
      <c r="J468" s="9"/>
      <c r="K468" s="145"/>
      <c r="L468" s="9"/>
    </row>
    <row r="469" spans="1:12" ht="12.75">
      <c r="A469" s="9"/>
      <c r="B469" s="9"/>
      <c r="C469" s="9"/>
      <c r="D469" s="9"/>
      <c r="E469" s="9"/>
      <c r="F469" s="9"/>
      <c r="G469" s="9"/>
      <c r="H469" s="9"/>
      <c r="I469" s="9"/>
      <c r="J469" s="9"/>
      <c r="K469" s="145"/>
      <c r="L469" s="9"/>
    </row>
    <row r="470" spans="1:12" ht="12.75">
      <c r="A470" s="9"/>
      <c r="B470" s="9"/>
      <c r="C470" s="9"/>
      <c r="D470" s="9"/>
      <c r="E470" s="9"/>
      <c r="F470" s="9"/>
      <c r="G470" s="9"/>
      <c r="H470" s="9"/>
      <c r="I470" s="9"/>
      <c r="J470" s="9"/>
      <c r="K470" s="145"/>
      <c r="L470" s="9"/>
    </row>
    <row r="471" spans="1:12" ht="12.75">
      <c r="A471" s="9"/>
      <c r="B471" s="9"/>
      <c r="C471" s="9"/>
      <c r="D471" s="9"/>
      <c r="E471" s="9"/>
      <c r="F471" s="9"/>
      <c r="G471" s="9"/>
      <c r="H471" s="9"/>
      <c r="I471" s="9"/>
      <c r="J471" s="9"/>
      <c r="K471" s="145"/>
      <c r="L471" s="9"/>
    </row>
    <row r="472" spans="1:12" ht="12.75">
      <c r="A472" s="9"/>
      <c r="B472" s="9"/>
      <c r="C472" s="9"/>
      <c r="D472" s="9"/>
      <c r="E472" s="9"/>
      <c r="F472" s="9"/>
      <c r="G472" s="9"/>
      <c r="H472" s="9"/>
      <c r="I472" s="9"/>
      <c r="J472" s="9"/>
      <c r="K472" s="145"/>
      <c r="L472" s="9"/>
    </row>
    <row r="473" spans="1:12" ht="12.75">
      <c r="A473" s="9"/>
      <c r="B473" s="9"/>
      <c r="C473" s="9"/>
      <c r="D473" s="9"/>
      <c r="E473" s="9"/>
      <c r="F473" s="9"/>
      <c r="G473" s="9"/>
      <c r="H473" s="9"/>
      <c r="I473" s="9"/>
      <c r="J473" s="9"/>
      <c r="K473" s="145"/>
      <c r="L473" s="9"/>
    </row>
    <row r="474" spans="1:12" ht="12.75">
      <c r="A474" s="9"/>
      <c r="B474" s="9"/>
      <c r="C474" s="9"/>
      <c r="D474" s="9"/>
      <c r="E474" s="9"/>
      <c r="F474" s="9"/>
      <c r="G474" s="9"/>
      <c r="H474" s="9"/>
      <c r="I474" s="9"/>
      <c r="J474" s="9"/>
      <c r="K474" s="145"/>
      <c r="L474" s="9"/>
    </row>
    <row r="475" spans="1:12" ht="12.75">
      <c r="A475" s="9"/>
      <c r="B475" s="9"/>
      <c r="C475" s="9"/>
      <c r="D475" s="9"/>
      <c r="E475" s="9"/>
      <c r="F475" s="9"/>
      <c r="G475" s="9"/>
      <c r="H475" s="9"/>
      <c r="I475" s="9"/>
      <c r="J475" s="9"/>
      <c r="K475" s="145"/>
      <c r="L475" s="9"/>
    </row>
    <row r="476" spans="1:12" ht="12.75">
      <c r="A476" s="9"/>
      <c r="B476" s="9"/>
      <c r="C476" s="9"/>
      <c r="D476" s="9"/>
      <c r="E476" s="9"/>
      <c r="F476" s="9"/>
      <c r="G476" s="9"/>
      <c r="H476" s="9"/>
      <c r="I476" s="9"/>
      <c r="J476" s="9"/>
      <c r="K476" s="145"/>
      <c r="L476" s="9"/>
    </row>
    <row r="477" spans="1:12" ht="12.75">
      <c r="A477" s="9"/>
      <c r="B477" s="9"/>
      <c r="C477" s="9"/>
      <c r="D477" s="9"/>
      <c r="E477" s="9"/>
      <c r="F477" s="9"/>
      <c r="G477" s="9"/>
      <c r="H477" s="9"/>
      <c r="I477" s="9"/>
      <c r="J477" s="9"/>
      <c r="K477" s="145"/>
      <c r="L477" s="9"/>
    </row>
    <row r="478" spans="1:12" ht="12.75">
      <c r="A478" s="9"/>
      <c r="B478" s="9"/>
      <c r="C478" s="9"/>
      <c r="D478" s="9"/>
      <c r="E478" s="9"/>
      <c r="F478" s="9"/>
      <c r="G478" s="9"/>
      <c r="H478" s="9"/>
      <c r="I478" s="9"/>
      <c r="J478" s="9"/>
      <c r="K478" s="145"/>
      <c r="L478" s="9"/>
    </row>
    <row r="479" spans="1:12" ht="12.75">
      <c r="A479" s="9"/>
      <c r="B479" s="9"/>
      <c r="C479" s="9"/>
      <c r="D479" s="9"/>
      <c r="E479" s="9"/>
      <c r="F479" s="9"/>
      <c r="G479" s="9"/>
      <c r="H479" s="9"/>
      <c r="I479" s="9"/>
      <c r="J479" s="9"/>
      <c r="K479" s="145"/>
      <c r="L479" s="9"/>
    </row>
    <row r="480" spans="1:12" ht="12.75">
      <c r="A480" s="9"/>
      <c r="B480" s="9"/>
      <c r="C480" s="9"/>
      <c r="D480" s="9"/>
      <c r="E480" s="9"/>
      <c r="F480" s="9"/>
      <c r="G480" s="9"/>
      <c r="H480" s="9"/>
      <c r="I480" s="9"/>
      <c r="J480" s="9"/>
      <c r="K480" s="145"/>
      <c r="L480" s="9"/>
    </row>
    <row r="481" spans="1:12" ht="12.75">
      <c r="A481" s="9"/>
      <c r="B481" s="9"/>
      <c r="C481" s="9"/>
      <c r="D481" s="9"/>
      <c r="E481" s="9"/>
      <c r="F481" s="9"/>
      <c r="G481" s="9"/>
      <c r="H481" s="9"/>
      <c r="I481" s="9"/>
      <c r="J481" s="9"/>
      <c r="K481" s="145"/>
      <c r="L481" s="9"/>
    </row>
    <row r="482" spans="1:12" ht="12.75">
      <c r="A482" s="9"/>
      <c r="B482" s="9"/>
      <c r="C482" s="9"/>
      <c r="D482" s="9"/>
      <c r="E482" s="9"/>
      <c r="F482" s="9"/>
      <c r="G482" s="9"/>
      <c r="H482" s="9"/>
      <c r="I482" s="9"/>
      <c r="J482" s="9"/>
      <c r="K482" s="145"/>
      <c r="L482" s="9"/>
    </row>
    <row r="483" spans="1:12" ht="12.75">
      <c r="A483" s="9"/>
      <c r="B483" s="9"/>
      <c r="C483" s="9"/>
      <c r="D483" s="9"/>
      <c r="E483" s="9"/>
      <c r="F483" s="9"/>
      <c r="G483" s="9"/>
      <c r="H483" s="9"/>
      <c r="I483" s="9"/>
      <c r="J483" s="9"/>
      <c r="K483" s="145"/>
      <c r="L483" s="9"/>
    </row>
    <row r="484" spans="1:12" ht="12.75">
      <c r="A484" s="9"/>
      <c r="B484" s="9"/>
      <c r="C484" s="9"/>
      <c r="D484" s="9"/>
      <c r="E484" s="9"/>
      <c r="F484" s="9"/>
      <c r="G484" s="9"/>
      <c r="H484" s="9"/>
      <c r="I484" s="9"/>
      <c r="J484" s="9"/>
      <c r="K484" s="145"/>
      <c r="L484" s="9"/>
    </row>
    <row r="485" spans="1:12" ht="12.75">
      <c r="A485" s="9"/>
      <c r="B485" s="9"/>
      <c r="C485" s="9"/>
      <c r="D485" s="9"/>
      <c r="E485" s="9"/>
      <c r="F485" s="9"/>
      <c r="G485" s="9"/>
      <c r="H485" s="9"/>
      <c r="I485" s="9"/>
      <c r="J485" s="9"/>
      <c r="K485" s="145"/>
      <c r="L485" s="9"/>
    </row>
    <row r="486" spans="1:12" ht="12.75">
      <c r="A486" s="9"/>
      <c r="B486" s="9"/>
      <c r="C486" s="9"/>
      <c r="D486" s="9"/>
      <c r="E486" s="9"/>
      <c r="F486" s="9"/>
      <c r="G486" s="9"/>
      <c r="H486" s="9"/>
      <c r="I486" s="9"/>
      <c r="J486" s="9"/>
      <c r="K486" s="145"/>
      <c r="L486" s="9"/>
    </row>
    <row r="487" spans="1:12" ht="12.75">
      <c r="A487" s="9"/>
      <c r="B487" s="9"/>
      <c r="C487" s="9"/>
      <c r="D487" s="9"/>
      <c r="E487" s="9"/>
      <c r="F487" s="9"/>
      <c r="G487" s="9"/>
      <c r="H487" s="9"/>
      <c r="I487" s="9"/>
      <c r="J487" s="9"/>
      <c r="K487" s="145"/>
      <c r="L487" s="9"/>
    </row>
    <row r="488" spans="1:12" ht="12.75">
      <c r="A488" s="9"/>
      <c r="B488" s="9"/>
      <c r="C488" s="9"/>
      <c r="D488" s="9"/>
      <c r="E488" s="9"/>
      <c r="F488" s="9"/>
      <c r="G488" s="9"/>
      <c r="H488" s="9"/>
      <c r="I488" s="9"/>
      <c r="J488" s="9"/>
      <c r="K488" s="145"/>
      <c r="L488" s="9"/>
    </row>
    <row r="489" spans="1:12" ht="12.75">
      <c r="A489" s="9"/>
      <c r="B489" s="9"/>
      <c r="C489" s="9"/>
      <c r="D489" s="9"/>
      <c r="E489" s="9"/>
      <c r="F489" s="9"/>
      <c r="G489" s="9"/>
      <c r="H489" s="9"/>
      <c r="I489" s="9"/>
      <c r="J489" s="9"/>
      <c r="K489" s="145"/>
      <c r="L489" s="9"/>
    </row>
    <row r="490" spans="1:12" ht="12.75">
      <c r="A490" s="9"/>
      <c r="B490" s="9"/>
      <c r="C490" s="9"/>
      <c r="D490" s="9"/>
      <c r="E490" s="9"/>
      <c r="F490" s="9"/>
      <c r="G490" s="9"/>
      <c r="H490" s="9"/>
      <c r="I490" s="9"/>
      <c r="J490" s="9"/>
      <c r="K490" s="145"/>
      <c r="L490" s="9"/>
    </row>
    <row r="491" spans="1:12" ht="12.75">
      <c r="A491" s="9"/>
      <c r="B491" s="9"/>
      <c r="C491" s="9"/>
      <c r="D491" s="9"/>
      <c r="E491" s="9"/>
      <c r="F491" s="9"/>
      <c r="G491" s="9"/>
      <c r="H491" s="9"/>
      <c r="I491" s="9"/>
      <c r="J491" s="9"/>
      <c r="K491" s="145"/>
      <c r="L491" s="9"/>
    </row>
    <row r="492" spans="1:12" ht="12.75">
      <c r="A492" s="9"/>
      <c r="B492" s="9"/>
      <c r="C492" s="9"/>
      <c r="D492" s="9"/>
      <c r="E492" s="9"/>
      <c r="F492" s="9"/>
      <c r="G492" s="9"/>
      <c r="H492" s="9"/>
      <c r="I492" s="9"/>
      <c r="J492" s="9"/>
      <c r="K492" s="145"/>
      <c r="L492" s="9"/>
    </row>
    <row r="493" spans="1:12" ht="12.75">
      <c r="A493" s="9"/>
      <c r="B493" s="9"/>
      <c r="C493" s="9"/>
      <c r="D493" s="9"/>
      <c r="E493" s="9"/>
      <c r="F493" s="9"/>
      <c r="G493" s="9"/>
      <c r="H493" s="9"/>
      <c r="I493" s="9"/>
      <c r="J493" s="9"/>
      <c r="K493" s="145"/>
      <c r="L493" s="9"/>
    </row>
    <row r="494" spans="1:12" ht="12.75">
      <c r="A494" s="9"/>
      <c r="B494" s="9"/>
      <c r="C494" s="9"/>
      <c r="D494" s="9"/>
      <c r="E494" s="9"/>
      <c r="F494" s="9"/>
      <c r="G494" s="9"/>
      <c r="H494" s="9"/>
      <c r="I494" s="9"/>
      <c r="J494" s="9"/>
      <c r="K494" s="145"/>
      <c r="L494" s="9"/>
    </row>
    <row r="495" spans="1:12" ht="12.75">
      <c r="A495" s="9"/>
      <c r="B495" s="9"/>
      <c r="C495" s="9"/>
      <c r="D495" s="9"/>
      <c r="E495" s="9"/>
      <c r="F495" s="9"/>
      <c r="G495" s="9"/>
      <c r="H495" s="9"/>
      <c r="I495" s="9"/>
      <c r="J495" s="9"/>
      <c r="K495" s="145"/>
      <c r="L495" s="9"/>
    </row>
    <row r="496" spans="1:12" ht="12.75">
      <c r="A496" s="9"/>
      <c r="B496" s="9"/>
      <c r="C496" s="9"/>
      <c r="D496" s="9"/>
      <c r="E496" s="9"/>
      <c r="F496" s="9"/>
      <c r="G496" s="9"/>
      <c r="H496" s="9"/>
      <c r="I496" s="9"/>
      <c r="J496" s="9"/>
      <c r="K496" s="145"/>
      <c r="L496" s="9"/>
    </row>
    <row r="497" spans="1:12" ht="12.75">
      <c r="A497" s="9"/>
      <c r="B497" s="9"/>
      <c r="C497" s="9"/>
      <c r="D497" s="9"/>
      <c r="E497" s="9"/>
      <c r="F497" s="9"/>
      <c r="G497" s="9"/>
      <c r="H497" s="9"/>
      <c r="I497" s="9"/>
      <c r="J497" s="9"/>
      <c r="K497" s="145"/>
      <c r="L497" s="9"/>
    </row>
    <row r="498" spans="1:12" ht="12.75">
      <c r="A498" s="9"/>
      <c r="B498" s="9"/>
      <c r="C498" s="9"/>
      <c r="D498" s="9"/>
      <c r="E498" s="9"/>
      <c r="F498" s="9"/>
      <c r="G498" s="9"/>
      <c r="H498" s="9"/>
      <c r="I498" s="9"/>
      <c r="J498" s="9"/>
      <c r="K498" s="145"/>
      <c r="L498" s="9"/>
    </row>
    <row r="499" spans="1:12" ht="12.75">
      <c r="A499" s="9"/>
      <c r="B499" s="9"/>
      <c r="C499" s="9"/>
      <c r="D499" s="9"/>
      <c r="E499" s="9"/>
      <c r="F499" s="9"/>
      <c r="G499" s="9"/>
      <c r="H499" s="9"/>
      <c r="I499" s="9"/>
      <c r="J499" s="9"/>
      <c r="K499" s="145"/>
      <c r="L499" s="9"/>
    </row>
    <row r="500" spans="1:12" ht="12.75">
      <c r="A500" s="9"/>
      <c r="B500" s="9"/>
      <c r="C500" s="9"/>
      <c r="D500" s="9"/>
      <c r="E500" s="9"/>
      <c r="F500" s="9"/>
      <c r="G500" s="9"/>
      <c r="H500" s="9"/>
      <c r="I500" s="9"/>
      <c r="J500" s="9"/>
      <c r="K500" s="145"/>
      <c r="L500" s="9"/>
    </row>
    <row r="501" spans="1:12" ht="12.75">
      <c r="A501" s="9"/>
      <c r="B501" s="9"/>
      <c r="C501" s="9"/>
      <c r="D501" s="9"/>
      <c r="E501" s="9"/>
      <c r="F501" s="9"/>
      <c r="G501" s="9"/>
      <c r="H501" s="9"/>
      <c r="I501" s="9"/>
      <c r="J501" s="9"/>
      <c r="K501" s="145"/>
      <c r="L501" s="9"/>
    </row>
    <row r="502" spans="1:12" ht="12.75">
      <c r="A502" s="9"/>
      <c r="B502" s="9"/>
      <c r="C502" s="9"/>
      <c r="D502" s="9"/>
      <c r="E502" s="9"/>
      <c r="F502" s="9"/>
      <c r="G502" s="9"/>
      <c r="H502" s="9"/>
      <c r="I502" s="9"/>
      <c r="J502" s="9"/>
      <c r="K502" s="145"/>
      <c r="L502" s="9"/>
    </row>
    <row r="503" spans="1:12" ht="12.75">
      <c r="A503" s="9"/>
      <c r="B503" s="9"/>
      <c r="C503" s="9"/>
      <c r="D503" s="9"/>
      <c r="E503" s="9"/>
      <c r="F503" s="9"/>
      <c r="G503" s="9"/>
      <c r="H503" s="9"/>
      <c r="I503" s="9"/>
      <c r="J503" s="9"/>
      <c r="K503" s="145"/>
      <c r="L503" s="9"/>
    </row>
    <row r="504" spans="1:12" ht="12.75">
      <c r="A504" s="9"/>
      <c r="B504" s="9"/>
      <c r="C504" s="9"/>
      <c r="D504" s="9"/>
      <c r="E504" s="9"/>
      <c r="F504" s="9"/>
      <c r="G504" s="9"/>
      <c r="H504" s="9"/>
      <c r="I504" s="9"/>
      <c r="J504" s="9"/>
      <c r="K504" s="145"/>
      <c r="L504" s="9"/>
    </row>
    <row r="505" spans="1:12" ht="12.75">
      <c r="A505" s="9"/>
      <c r="B505" s="9"/>
      <c r="C505" s="9"/>
      <c r="D505" s="9"/>
      <c r="E505" s="9"/>
      <c r="F505" s="9"/>
      <c r="G505" s="9"/>
      <c r="H505" s="9"/>
      <c r="I505" s="9"/>
      <c r="J505" s="9"/>
      <c r="K505" s="145"/>
      <c r="L505" s="9"/>
    </row>
    <row r="506" spans="1:12" ht="12.75">
      <c r="A506" s="9"/>
      <c r="B506" s="9"/>
      <c r="C506" s="9"/>
      <c r="D506" s="9"/>
      <c r="E506" s="9"/>
      <c r="F506" s="9"/>
      <c r="G506" s="9"/>
      <c r="H506" s="9"/>
      <c r="I506" s="9"/>
      <c r="J506" s="9"/>
      <c r="K506" s="145"/>
      <c r="L506" s="9"/>
    </row>
    <row r="507" spans="1:12" ht="12.75">
      <c r="A507" s="9"/>
      <c r="B507" s="9"/>
      <c r="C507" s="9"/>
      <c r="D507" s="9"/>
      <c r="E507" s="9"/>
      <c r="F507" s="9"/>
      <c r="G507" s="9"/>
      <c r="H507" s="9"/>
      <c r="I507" s="9"/>
      <c r="J507" s="9"/>
      <c r="K507" s="145"/>
      <c r="L507" s="9"/>
    </row>
    <row r="508" spans="1:12" ht="12.75">
      <c r="A508" s="9"/>
      <c r="B508" s="9"/>
      <c r="C508" s="9"/>
      <c r="D508" s="9"/>
      <c r="E508" s="9"/>
      <c r="F508" s="9"/>
      <c r="G508" s="9"/>
      <c r="H508" s="9"/>
      <c r="I508" s="9"/>
      <c r="J508" s="9"/>
      <c r="K508" s="145"/>
      <c r="L508" s="9"/>
    </row>
    <row r="509" spans="1:12" ht="12.75">
      <c r="A509" s="9"/>
      <c r="B509" s="9"/>
      <c r="C509" s="9"/>
      <c r="D509" s="9"/>
      <c r="E509" s="9"/>
      <c r="F509" s="9"/>
      <c r="G509" s="9"/>
      <c r="H509" s="9"/>
      <c r="I509" s="9"/>
      <c r="J509" s="9"/>
      <c r="K509" s="145"/>
      <c r="L509" s="9"/>
    </row>
    <row r="510" spans="1:12" ht="12.75">
      <c r="A510" s="9"/>
      <c r="B510" s="9"/>
      <c r="C510" s="9"/>
      <c r="D510" s="9"/>
      <c r="E510" s="9"/>
      <c r="F510" s="9"/>
      <c r="G510" s="9"/>
      <c r="H510" s="9"/>
      <c r="I510" s="9"/>
      <c r="J510" s="9"/>
      <c r="K510" s="145"/>
      <c r="L510" s="9"/>
    </row>
    <row r="511" spans="1:12" ht="12.75">
      <c r="A511" s="9"/>
      <c r="B511" s="9"/>
      <c r="C511" s="9"/>
      <c r="D511" s="9"/>
      <c r="E511" s="9"/>
      <c r="F511" s="9"/>
      <c r="G511" s="9"/>
      <c r="H511" s="9"/>
      <c r="I511" s="9"/>
      <c r="J511" s="9"/>
      <c r="K511" s="145"/>
      <c r="L511" s="9"/>
    </row>
    <row r="512" spans="1:12" ht="12.75">
      <c r="A512" s="9"/>
      <c r="B512" s="9"/>
      <c r="C512" s="9"/>
      <c r="D512" s="9"/>
      <c r="E512" s="9"/>
      <c r="F512" s="9"/>
      <c r="G512" s="9"/>
      <c r="H512" s="9"/>
      <c r="I512" s="9"/>
      <c r="J512" s="9"/>
      <c r="K512" s="145"/>
      <c r="L512" s="9"/>
    </row>
    <row r="513" spans="1:12" ht="12.75">
      <c r="A513" s="9"/>
      <c r="B513" s="9"/>
      <c r="C513" s="9"/>
      <c r="D513" s="9"/>
      <c r="E513" s="9"/>
      <c r="F513" s="9"/>
      <c r="G513" s="9"/>
      <c r="H513" s="9"/>
      <c r="I513" s="9"/>
      <c r="J513" s="9"/>
      <c r="K513" s="145"/>
      <c r="L513" s="9"/>
    </row>
    <row r="514" spans="1:12" ht="12.75">
      <c r="A514" s="9"/>
      <c r="B514" s="9"/>
      <c r="C514" s="9"/>
      <c r="D514" s="9"/>
      <c r="E514" s="9"/>
      <c r="F514" s="9"/>
      <c r="G514" s="9"/>
      <c r="H514" s="9"/>
      <c r="I514" s="9"/>
      <c r="J514" s="9"/>
      <c r="K514" s="145"/>
      <c r="L514" s="9"/>
    </row>
    <row r="515" spans="1:12" ht="12.75">
      <c r="A515" s="9"/>
      <c r="B515" s="9"/>
      <c r="C515" s="9"/>
      <c r="D515" s="9"/>
      <c r="E515" s="9"/>
      <c r="F515" s="9"/>
      <c r="G515" s="9"/>
      <c r="H515" s="9"/>
      <c r="I515" s="9"/>
      <c r="J515" s="9"/>
      <c r="K515" s="145"/>
      <c r="L515" s="9"/>
    </row>
    <row r="516" spans="1:12" ht="12.75">
      <c r="A516" s="9"/>
      <c r="B516" s="9"/>
      <c r="C516" s="9"/>
      <c r="D516" s="9"/>
      <c r="E516" s="9"/>
      <c r="F516" s="9"/>
      <c r="G516" s="9"/>
      <c r="H516" s="9"/>
      <c r="I516" s="9"/>
      <c r="J516" s="9"/>
      <c r="K516" s="145"/>
      <c r="L516" s="9"/>
    </row>
    <row r="517" spans="1:12" ht="12.75">
      <c r="A517" s="9"/>
      <c r="B517" s="9"/>
      <c r="C517" s="9"/>
      <c r="D517" s="9"/>
      <c r="E517" s="9"/>
      <c r="F517" s="9"/>
      <c r="G517" s="9"/>
      <c r="H517" s="9"/>
      <c r="I517" s="9"/>
      <c r="J517" s="9"/>
      <c r="K517" s="145"/>
      <c r="L517" s="9"/>
    </row>
    <row r="518" spans="1:12" ht="12.75">
      <c r="A518" s="9"/>
      <c r="B518" s="9"/>
      <c r="C518" s="9"/>
      <c r="D518" s="9"/>
      <c r="E518" s="9"/>
      <c r="F518" s="9"/>
      <c r="G518" s="9"/>
      <c r="H518" s="9"/>
      <c r="I518" s="9"/>
      <c r="J518" s="9"/>
      <c r="K518" s="145"/>
      <c r="L518" s="9"/>
    </row>
    <row r="519" spans="1:12" ht="12.75">
      <c r="A519" s="9"/>
      <c r="B519" s="9"/>
      <c r="C519" s="9"/>
      <c r="D519" s="9"/>
      <c r="E519" s="9"/>
      <c r="F519" s="9"/>
      <c r="G519" s="9"/>
      <c r="H519" s="9"/>
      <c r="I519" s="9"/>
      <c r="J519" s="9"/>
      <c r="K519" s="145"/>
      <c r="L519" s="9"/>
    </row>
    <row r="520" spans="1:12" ht="12.75">
      <c r="A520" s="9"/>
      <c r="B520" s="9"/>
      <c r="C520" s="9"/>
      <c r="D520" s="9"/>
      <c r="E520" s="9"/>
      <c r="F520" s="9"/>
      <c r="G520" s="9"/>
      <c r="H520" s="9"/>
      <c r="I520" s="9"/>
      <c r="J520" s="9"/>
      <c r="K520" s="145"/>
      <c r="L520" s="9"/>
    </row>
    <row r="521" spans="1:12" ht="12.75">
      <c r="A521" s="9"/>
      <c r="B521" s="9"/>
      <c r="C521" s="9"/>
      <c r="D521" s="9"/>
      <c r="E521" s="9"/>
      <c r="F521" s="9"/>
      <c r="G521" s="9"/>
      <c r="H521" s="9"/>
      <c r="I521" s="9"/>
      <c r="J521" s="9"/>
      <c r="K521" s="145"/>
      <c r="L521" s="9"/>
    </row>
    <row r="522" spans="1:12" ht="12.75">
      <c r="A522" s="9"/>
      <c r="B522" s="9"/>
      <c r="C522" s="9"/>
      <c r="D522" s="9"/>
      <c r="E522" s="9"/>
      <c r="F522" s="9"/>
      <c r="G522" s="9"/>
      <c r="H522" s="9"/>
      <c r="I522" s="9"/>
      <c r="J522" s="9"/>
      <c r="K522" s="145"/>
      <c r="L522" s="9"/>
    </row>
    <row r="523" spans="1:12" ht="12.75">
      <c r="A523" s="9"/>
      <c r="B523" s="9"/>
      <c r="C523" s="9"/>
      <c r="D523" s="9"/>
      <c r="E523" s="9"/>
      <c r="F523" s="9"/>
      <c r="G523" s="9"/>
      <c r="H523" s="9"/>
      <c r="I523" s="9"/>
      <c r="J523" s="9"/>
      <c r="K523" s="145"/>
      <c r="L523" s="9"/>
    </row>
    <row r="524" spans="1:12" ht="12.75">
      <c r="A524" s="9"/>
      <c r="B524" s="9"/>
      <c r="C524" s="9"/>
      <c r="D524" s="9"/>
      <c r="E524" s="9"/>
      <c r="F524" s="9"/>
      <c r="G524" s="9"/>
      <c r="H524" s="9"/>
      <c r="I524" s="9"/>
      <c r="J524" s="9"/>
      <c r="K524" s="145"/>
      <c r="L524" s="9"/>
    </row>
    <row r="525" spans="1:12" ht="12.75">
      <c r="A525" s="9"/>
      <c r="B525" s="9"/>
      <c r="C525" s="9"/>
      <c r="D525" s="9"/>
      <c r="E525" s="9"/>
      <c r="F525" s="9"/>
      <c r="G525" s="9"/>
      <c r="H525" s="9"/>
      <c r="I525" s="9"/>
      <c r="J525" s="9"/>
      <c r="K525" s="145"/>
      <c r="L525" s="9"/>
    </row>
    <row r="526" spans="1:12" ht="12.75">
      <c r="A526" s="9"/>
      <c r="B526" s="9"/>
      <c r="C526" s="9"/>
      <c r="D526" s="9"/>
      <c r="E526" s="9"/>
      <c r="F526" s="9"/>
      <c r="G526" s="9"/>
      <c r="H526" s="9"/>
      <c r="I526" s="9"/>
      <c r="J526" s="9"/>
      <c r="K526" s="145"/>
      <c r="L526" s="9"/>
    </row>
    <row r="527" spans="1:12" ht="12.75">
      <c r="A527" s="9"/>
      <c r="B527" s="9"/>
      <c r="C527" s="9"/>
      <c r="D527" s="9"/>
      <c r="E527" s="9"/>
      <c r="F527" s="9"/>
      <c r="G527" s="9"/>
      <c r="H527" s="9"/>
      <c r="I527" s="9"/>
      <c r="J527" s="9"/>
      <c r="K527" s="145"/>
      <c r="L527" s="9"/>
    </row>
    <row r="528" spans="1:12" ht="12.75">
      <c r="A528" s="9"/>
      <c r="B528" s="9"/>
      <c r="C528" s="9"/>
      <c r="D528" s="9"/>
      <c r="E528" s="9"/>
      <c r="F528" s="9"/>
      <c r="G528" s="9"/>
      <c r="H528" s="9"/>
      <c r="I528" s="9"/>
      <c r="J528" s="9"/>
      <c r="K528" s="145"/>
      <c r="L528" s="9"/>
    </row>
    <row r="529" spans="1:12" ht="12.75">
      <c r="A529" s="9"/>
      <c r="B529" s="9"/>
      <c r="C529" s="9"/>
      <c r="D529" s="9"/>
      <c r="E529" s="9"/>
      <c r="F529" s="9"/>
      <c r="G529" s="9"/>
      <c r="H529" s="9"/>
      <c r="I529" s="9"/>
      <c r="J529" s="9"/>
      <c r="K529" s="145"/>
      <c r="L529" s="9"/>
    </row>
    <row r="530" spans="1:12" ht="12.75">
      <c r="A530" s="9"/>
      <c r="B530" s="9"/>
      <c r="C530" s="9"/>
      <c r="D530" s="9"/>
      <c r="E530" s="9"/>
      <c r="F530" s="9"/>
      <c r="G530" s="9"/>
      <c r="H530" s="9"/>
      <c r="I530" s="9"/>
      <c r="J530" s="9"/>
      <c r="K530" s="145"/>
      <c r="L530" s="9"/>
    </row>
    <row r="531" spans="1:12" ht="12.75">
      <c r="A531" s="9"/>
      <c r="B531" s="9"/>
      <c r="C531" s="9"/>
      <c r="D531" s="9"/>
      <c r="E531" s="9"/>
      <c r="F531" s="9"/>
      <c r="G531" s="9"/>
      <c r="H531" s="9"/>
      <c r="I531" s="9"/>
      <c r="J531" s="9"/>
      <c r="K531" s="145"/>
      <c r="L531" s="9"/>
    </row>
    <row r="532" spans="1:12" ht="12.75">
      <c r="A532" s="9"/>
      <c r="B532" s="9"/>
      <c r="C532" s="9"/>
      <c r="D532" s="9"/>
      <c r="E532" s="9"/>
      <c r="F532" s="9"/>
      <c r="G532" s="9"/>
      <c r="H532" s="9"/>
      <c r="I532" s="9"/>
      <c r="J532" s="9"/>
      <c r="K532" s="145"/>
      <c r="L532" s="9"/>
    </row>
    <row r="533" spans="1:12" ht="12.75">
      <c r="A533" s="9"/>
      <c r="B533" s="9"/>
      <c r="C533" s="9"/>
      <c r="D533" s="9"/>
      <c r="E533" s="9"/>
      <c r="F533" s="9"/>
      <c r="G533" s="9"/>
      <c r="H533" s="9"/>
      <c r="I533" s="9"/>
      <c r="J533" s="9"/>
      <c r="K533" s="145"/>
      <c r="L533" s="9"/>
    </row>
    <row r="534" spans="1:12" ht="12.75">
      <c r="A534" s="9"/>
      <c r="B534" s="9"/>
      <c r="C534" s="9"/>
      <c r="D534" s="9"/>
      <c r="E534" s="9"/>
      <c r="F534" s="9"/>
      <c r="G534" s="9"/>
      <c r="H534" s="9"/>
      <c r="I534" s="9"/>
      <c r="J534" s="9"/>
      <c r="K534" s="145"/>
      <c r="L534" s="9"/>
    </row>
    <row r="535" spans="1:12" ht="12.75">
      <c r="A535" s="9"/>
      <c r="B535" s="9"/>
      <c r="C535" s="9"/>
      <c r="D535" s="9"/>
      <c r="E535" s="9"/>
      <c r="F535" s="9"/>
      <c r="G535" s="9"/>
      <c r="H535" s="9"/>
      <c r="I535" s="9"/>
      <c r="J535" s="9"/>
      <c r="K535" s="145"/>
      <c r="L535" s="9"/>
    </row>
    <row r="536" spans="1:12" ht="12.75">
      <c r="A536" s="9"/>
      <c r="B536" s="9"/>
      <c r="C536" s="9"/>
      <c r="D536" s="9"/>
      <c r="E536" s="9"/>
      <c r="F536" s="9"/>
      <c r="G536" s="9"/>
      <c r="H536" s="9"/>
      <c r="I536" s="9"/>
      <c r="J536" s="9"/>
      <c r="K536" s="145"/>
      <c r="L536" s="9"/>
    </row>
    <row r="537" spans="1:12" ht="12.75">
      <c r="A537" s="9"/>
      <c r="B537" s="9"/>
      <c r="C537" s="9"/>
      <c r="D537" s="9"/>
      <c r="E537" s="9"/>
      <c r="F537" s="9"/>
      <c r="G537" s="9"/>
      <c r="H537" s="9"/>
      <c r="I537" s="9"/>
      <c r="J537" s="9"/>
      <c r="K537" s="145"/>
      <c r="L537" s="9"/>
    </row>
    <row r="538" spans="1:12" ht="12.75">
      <c r="A538" s="9"/>
      <c r="B538" s="9"/>
      <c r="C538" s="9"/>
      <c r="D538" s="9"/>
      <c r="E538" s="9"/>
      <c r="F538" s="9"/>
      <c r="G538" s="9"/>
      <c r="H538" s="9"/>
      <c r="I538" s="9"/>
      <c r="J538" s="9"/>
      <c r="K538" s="145"/>
      <c r="L538" s="9"/>
    </row>
    <row r="539" spans="1:12" ht="12.75">
      <c r="A539" s="9"/>
      <c r="B539" s="9"/>
      <c r="C539" s="9"/>
      <c r="D539" s="9"/>
      <c r="E539" s="9"/>
      <c r="F539" s="9"/>
      <c r="G539" s="9"/>
      <c r="H539" s="9"/>
      <c r="I539" s="9"/>
      <c r="J539" s="9"/>
      <c r="K539" s="145"/>
      <c r="L539" s="9"/>
    </row>
    <row r="540" spans="1:12" ht="12.75">
      <c r="A540" s="9"/>
      <c r="B540" s="9"/>
      <c r="C540" s="9"/>
      <c r="D540" s="9"/>
      <c r="E540" s="9"/>
      <c r="F540" s="9"/>
      <c r="G540" s="9"/>
      <c r="H540" s="9"/>
      <c r="I540" s="9"/>
      <c r="J540" s="9"/>
      <c r="K540" s="145"/>
      <c r="L540" s="9"/>
    </row>
    <row r="541" spans="1:12" ht="12.75">
      <c r="A541" s="9"/>
      <c r="B541" s="9"/>
      <c r="C541" s="9"/>
      <c r="D541" s="9"/>
      <c r="E541" s="9"/>
      <c r="F541" s="9"/>
      <c r="G541" s="9"/>
      <c r="H541" s="9"/>
      <c r="I541" s="9"/>
      <c r="J541" s="9"/>
      <c r="K541" s="145"/>
      <c r="L541" s="9"/>
    </row>
    <row r="542" spans="1:12" ht="12.75">
      <c r="A542" s="9"/>
      <c r="B542" s="9"/>
      <c r="C542" s="9"/>
      <c r="D542" s="9"/>
      <c r="E542" s="9"/>
      <c r="F542" s="9"/>
      <c r="G542" s="9"/>
      <c r="H542" s="9"/>
      <c r="I542" s="9"/>
      <c r="J542" s="9"/>
      <c r="K542" s="145"/>
      <c r="L542" s="9"/>
    </row>
    <row r="543" spans="1:12" ht="12.75">
      <c r="A543" s="9"/>
      <c r="B543" s="9"/>
      <c r="C543" s="9"/>
      <c r="D543" s="9"/>
      <c r="E543" s="9"/>
      <c r="F543" s="9"/>
      <c r="G543" s="9"/>
      <c r="H543" s="9"/>
      <c r="I543" s="9"/>
      <c r="J543" s="9"/>
      <c r="K543" s="145"/>
      <c r="L543" s="9"/>
    </row>
    <row r="544" spans="1:12" ht="12.75">
      <c r="A544" s="9"/>
      <c r="B544" s="9"/>
      <c r="C544" s="9"/>
      <c r="D544" s="9"/>
      <c r="E544" s="9"/>
      <c r="F544" s="9"/>
      <c r="G544" s="9"/>
      <c r="H544" s="9"/>
      <c r="I544" s="9"/>
      <c r="J544" s="9"/>
      <c r="K544" s="145"/>
      <c r="L544" s="9"/>
    </row>
    <row r="545" spans="1:12" ht="12.75">
      <c r="A545" s="9"/>
      <c r="B545" s="9"/>
      <c r="C545" s="9"/>
      <c r="D545" s="9"/>
      <c r="E545" s="9"/>
      <c r="F545" s="9"/>
      <c r="G545" s="9"/>
      <c r="H545" s="9"/>
      <c r="I545" s="9"/>
      <c r="J545" s="9"/>
      <c r="K545" s="145"/>
      <c r="L545" s="9"/>
    </row>
    <row r="546" spans="1:12" ht="12.75">
      <c r="A546" s="9"/>
      <c r="B546" s="9"/>
      <c r="C546" s="9"/>
      <c r="D546" s="9"/>
      <c r="E546" s="9"/>
      <c r="F546" s="9"/>
      <c r="G546" s="9"/>
      <c r="H546" s="9"/>
      <c r="I546" s="9"/>
      <c r="J546" s="9"/>
      <c r="K546" s="145"/>
      <c r="L546" s="9"/>
    </row>
    <row r="547" spans="1:12" ht="12.75">
      <c r="A547" s="9"/>
      <c r="B547" s="9"/>
      <c r="C547" s="9"/>
      <c r="D547" s="9"/>
      <c r="E547" s="9"/>
      <c r="F547" s="9"/>
      <c r="G547" s="9"/>
      <c r="H547" s="9"/>
      <c r="I547" s="9"/>
      <c r="J547" s="9"/>
      <c r="K547" s="145"/>
      <c r="L547" s="9"/>
    </row>
    <row r="548" spans="1:12" ht="12.75">
      <c r="A548" s="9"/>
      <c r="B548" s="9"/>
      <c r="C548" s="9"/>
      <c r="D548" s="9"/>
      <c r="E548" s="9"/>
      <c r="F548" s="9"/>
      <c r="G548" s="9"/>
      <c r="H548" s="9"/>
      <c r="I548" s="9"/>
      <c r="J548" s="9"/>
      <c r="K548" s="145"/>
      <c r="L548" s="9"/>
    </row>
    <row r="549" spans="1:12" ht="12.75">
      <c r="A549" s="9"/>
      <c r="B549" s="9"/>
      <c r="C549" s="9"/>
      <c r="D549" s="9"/>
      <c r="E549" s="9"/>
      <c r="F549" s="9"/>
      <c r="G549" s="9"/>
      <c r="H549" s="9"/>
      <c r="I549" s="9"/>
      <c r="J549" s="9"/>
      <c r="K549" s="145"/>
      <c r="L549" s="9"/>
    </row>
    <row r="550" spans="1:12" ht="12.75">
      <c r="A550" s="9"/>
      <c r="B550" s="9"/>
      <c r="C550" s="9"/>
      <c r="D550" s="9"/>
      <c r="E550" s="9"/>
      <c r="F550" s="9"/>
      <c r="G550" s="9"/>
      <c r="H550" s="9"/>
      <c r="I550" s="9"/>
      <c r="J550" s="9"/>
      <c r="K550" s="145"/>
      <c r="L550" s="9"/>
    </row>
    <row r="551" spans="1:12" ht="12.75">
      <c r="A551" s="9"/>
      <c r="B551" s="9"/>
      <c r="C551" s="9"/>
      <c r="D551" s="9"/>
      <c r="E551" s="9"/>
      <c r="F551" s="9"/>
      <c r="G551" s="9"/>
      <c r="H551" s="9"/>
      <c r="I551" s="9"/>
      <c r="J551" s="9"/>
      <c r="K551" s="145"/>
      <c r="L551" s="9"/>
    </row>
    <row r="552" spans="1:12" ht="12.75">
      <c r="A552" s="9"/>
      <c r="B552" s="9"/>
      <c r="C552" s="9"/>
      <c r="D552" s="9"/>
      <c r="E552" s="9"/>
      <c r="F552" s="9"/>
      <c r="G552" s="9"/>
      <c r="H552" s="9"/>
      <c r="I552" s="9"/>
      <c r="J552" s="9"/>
      <c r="K552" s="145"/>
      <c r="L552" s="9"/>
    </row>
    <row r="553" spans="1:12" ht="12.75">
      <c r="A553" s="9"/>
      <c r="B553" s="9"/>
      <c r="C553" s="9"/>
      <c r="D553" s="9"/>
      <c r="E553" s="9"/>
      <c r="F553" s="9"/>
      <c r="G553" s="9"/>
      <c r="H553" s="9"/>
      <c r="I553" s="9"/>
      <c r="J553" s="9"/>
      <c r="K553" s="145"/>
      <c r="L553" s="9"/>
    </row>
    <row r="554" spans="1:12" ht="12.75">
      <c r="A554" s="9"/>
      <c r="B554" s="9"/>
      <c r="C554" s="9"/>
      <c r="D554" s="9"/>
      <c r="E554" s="9"/>
      <c r="F554" s="9"/>
      <c r="G554" s="9"/>
      <c r="H554" s="9"/>
      <c r="I554" s="9"/>
      <c r="J554" s="9"/>
      <c r="K554" s="145"/>
      <c r="L554" s="9"/>
    </row>
    <row r="555" spans="1:12" ht="12.75">
      <c r="A555" s="9"/>
      <c r="B555" s="9"/>
      <c r="C555" s="9"/>
      <c r="D555" s="9"/>
      <c r="E555" s="9"/>
      <c r="F555" s="9"/>
      <c r="G555" s="9"/>
      <c r="H555" s="9"/>
      <c r="I555" s="9"/>
      <c r="J555" s="9"/>
      <c r="K555" s="145"/>
      <c r="L555" s="9"/>
    </row>
    <row r="556" spans="1:12" ht="12.75">
      <c r="A556" s="9"/>
      <c r="B556" s="9"/>
      <c r="C556" s="9"/>
      <c r="D556" s="9"/>
      <c r="E556" s="9"/>
      <c r="F556" s="9"/>
      <c r="G556" s="9"/>
      <c r="H556" s="9"/>
      <c r="I556" s="9"/>
      <c r="J556" s="9"/>
      <c r="K556" s="145"/>
      <c r="L556" s="9"/>
    </row>
    <row r="557" spans="1:12" ht="12.75">
      <c r="A557" s="9"/>
      <c r="B557" s="9"/>
      <c r="C557" s="9"/>
      <c r="D557" s="9"/>
      <c r="E557" s="9"/>
      <c r="F557" s="9"/>
      <c r="G557" s="9"/>
      <c r="H557" s="9"/>
      <c r="I557" s="9"/>
      <c r="J557" s="9"/>
      <c r="K557" s="145"/>
      <c r="L557" s="9"/>
    </row>
    <row r="558" spans="1:12" ht="12.75">
      <c r="A558" s="9"/>
      <c r="B558" s="9"/>
      <c r="C558" s="9"/>
      <c r="D558" s="9"/>
      <c r="E558" s="9"/>
      <c r="F558" s="9"/>
      <c r="G558" s="9"/>
      <c r="H558" s="9"/>
      <c r="I558" s="9"/>
      <c r="J558" s="9"/>
      <c r="K558" s="145"/>
      <c r="L558" s="9"/>
    </row>
    <row r="559" spans="1:12" ht="12.75">
      <c r="A559" s="9"/>
      <c r="B559" s="9"/>
      <c r="C559" s="9"/>
      <c r="D559" s="9"/>
      <c r="E559" s="9"/>
      <c r="F559" s="9"/>
      <c r="G559" s="9"/>
      <c r="H559" s="9"/>
      <c r="I559" s="9"/>
      <c r="J559" s="9"/>
      <c r="K559" s="145"/>
      <c r="L559" s="9"/>
    </row>
    <row r="560" spans="1:12" ht="12.75">
      <c r="A560" s="9"/>
      <c r="B560" s="9"/>
      <c r="C560" s="9"/>
      <c r="D560" s="9"/>
      <c r="E560" s="9"/>
      <c r="F560" s="9"/>
      <c r="G560" s="9"/>
      <c r="H560" s="9"/>
      <c r="I560" s="9"/>
      <c r="J560" s="9"/>
      <c r="K560" s="145"/>
      <c r="L560" s="9"/>
    </row>
    <row r="561" spans="1:12" ht="12.75">
      <c r="A561" s="9"/>
      <c r="B561" s="9"/>
      <c r="C561" s="9"/>
      <c r="D561" s="9"/>
      <c r="E561" s="9"/>
      <c r="F561" s="9"/>
      <c r="G561" s="9"/>
      <c r="H561" s="9"/>
      <c r="I561" s="9"/>
      <c r="J561" s="9"/>
      <c r="K561" s="145"/>
      <c r="L561" s="9"/>
    </row>
    <row r="562" spans="1:12" ht="12.75">
      <c r="A562" s="9"/>
      <c r="B562" s="9"/>
      <c r="C562" s="9"/>
      <c r="D562" s="9"/>
      <c r="E562" s="9"/>
      <c r="F562" s="9"/>
      <c r="G562" s="9"/>
      <c r="H562" s="9"/>
      <c r="I562" s="9"/>
      <c r="J562" s="9"/>
      <c r="K562" s="145"/>
      <c r="L562" s="9"/>
    </row>
    <row r="563" spans="1:12" ht="12.75">
      <c r="A563" s="9"/>
      <c r="B563" s="9"/>
      <c r="C563" s="9"/>
      <c r="D563" s="9"/>
      <c r="E563" s="9"/>
      <c r="F563" s="9"/>
      <c r="G563" s="9"/>
      <c r="H563" s="9"/>
      <c r="I563" s="9"/>
      <c r="J563" s="9"/>
      <c r="K563" s="145"/>
      <c r="L563" s="9"/>
    </row>
    <row r="564" spans="1:12" ht="12.75">
      <c r="A564" s="9"/>
      <c r="B564" s="9"/>
      <c r="C564" s="9"/>
      <c r="D564" s="9"/>
      <c r="E564" s="9"/>
      <c r="F564" s="9"/>
      <c r="G564" s="9"/>
      <c r="H564" s="9"/>
      <c r="I564" s="9"/>
      <c r="J564" s="9"/>
      <c r="K564" s="145"/>
      <c r="L564" s="9"/>
    </row>
    <row r="565" spans="1:12" ht="12.75">
      <c r="A565" s="9"/>
      <c r="B565" s="9"/>
      <c r="C565" s="9"/>
      <c r="D565" s="9"/>
      <c r="E565" s="9"/>
      <c r="F565" s="9"/>
      <c r="G565" s="9"/>
      <c r="H565" s="9"/>
      <c r="I565" s="9"/>
      <c r="J565" s="9"/>
      <c r="K565" s="145"/>
      <c r="L565" s="9"/>
    </row>
    <row r="566" spans="1:12" ht="12.75">
      <c r="A566" s="9"/>
      <c r="B566" s="9"/>
      <c r="C566" s="9"/>
      <c r="D566" s="9"/>
      <c r="E566" s="9"/>
      <c r="F566" s="9"/>
      <c r="G566" s="9"/>
      <c r="H566" s="9"/>
      <c r="I566" s="9"/>
      <c r="J566" s="9"/>
      <c r="K566" s="145"/>
      <c r="L566" s="9"/>
    </row>
    <row r="567" spans="1:12" ht="12.75">
      <c r="A567" s="9"/>
      <c r="B567" s="9"/>
      <c r="C567" s="9"/>
      <c r="D567" s="9"/>
      <c r="E567" s="9"/>
      <c r="F567" s="9"/>
      <c r="G567" s="9"/>
      <c r="H567" s="9"/>
      <c r="I567" s="9"/>
      <c r="J567" s="9"/>
      <c r="K567" s="145"/>
      <c r="L567" s="9"/>
    </row>
    <row r="568" spans="1:12" ht="12.75">
      <c r="A568" s="9"/>
      <c r="B568" s="9"/>
      <c r="C568" s="9"/>
      <c r="D568" s="9"/>
      <c r="E568" s="9"/>
      <c r="F568" s="9"/>
      <c r="G568" s="9"/>
      <c r="H568" s="9"/>
      <c r="I568" s="9"/>
      <c r="J568" s="9"/>
      <c r="K568" s="145"/>
      <c r="L568" s="9"/>
    </row>
    <row r="569" spans="1:12" ht="12.75">
      <c r="A569" s="9"/>
      <c r="B569" s="9"/>
      <c r="C569" s="9"/>
      <c r="D569" s="9"/>
      <c r="E569" s="9"/>
      <c r="F569" s="9"/>
      <c r="G569" s="9"/>
      <c r="H569" s="9"/>
      <c r="I569" s="9"/>
      <c r="J569" s="9"/>
      <c r="K569" s="145"/>
      <c r="L569" s="9"/>
    </row>
    <row r="570" spans="1:12" ht="12.75">
      <c r="A570" s="9"/>
      <c r="B570" s="9"/>
      <c r="C570" s="9"/>
      <c r="D570" s="9"/>
      <c r="E570" s="9"/>
      <c r="F570" s="9"/>
      <c r="G570" s="9"/>
      <c r="H570" s="9"/>
      <c r="I570" s="9"/>
      <c r="J570" s="9"/>
      <c r="K570" s="145"/>
      <c r="L570" s="9"/>
    </row>
    <row r="571" spans="1:12" ht="12.75">
      <c r="A571" s="9"/>
      <c r="B571" s="9"/>
      <c r="C571" s="9"/>
      <c r="D571" s="9"/>
      <c r="E571" s="9"/>
      <c r="F571" s="9"/>
      <c r="G571" s="9"/>
      <c r="H571" s="9"/>
      <c r="I571" s="9"/>
      <c r="J571" s="9"/>
      <c r="K571" s="145"/>
      <c r="L571" s="9"/>
    </row>
    <row r="572" spans="1:12" ht="12.75">
      <c r="A572" s="9"/>
      <c r="B572" s="9"/>
      <c r="C572" s="9"/>
      <c r="D572" s="9"/>
      <c r="E572" s="9"/>
      <c r="F572" s="9"/>
      <c r="G572" s="9"/>
      <c r="H572" s="9"/>
      <c r="I572" s="9"/>
      <c r="J572" s="9"/>
      <c r="K572" s="145"/>
      <c r="L572" s="9"/>
    </row>
    <row r="573" spans="1:12" ht="12.75">
      <c r="A573" s="9"/>
      <c r="B573" s="9"/>
      <c r="C573" s="9"/>
      <c r="D573" s="9"/>
      <c r="E573" s="9"/>
      <c r="F573" s="9"/>
      <c r="G573" s="9"/>
      <c r="H573" s="9"/>
      <c r="I573" s="9"/>
      <c r="J573" s="9"/>
      <c r="K573" s="145"/>
      <c r="L573" s="9"/>
    </row>
    <row r="574" spans="1:12" ht="12.75">
      <c r="A574" s="9"/>
      <c r="B574" s="9"/>
      <c r="C574" s="9"/>
      <c r="D574" s="9"/>
      <c r="E574" s="9"/>
      <c r="F574" s="9"/>
      <c r="G574" s="9"/>
      <c r="H574" s="9"/>
      <c r="I574" s="9"/>
      <c r="J574" s="9"/>
      <c r="K574" s="145"/>
      <c r="L574" s="9"/>
    </row>
    <row r="575" spans="1:12" ht="12.75">
      <c r="A575" s="9"/>
      <c r="B575" s="9"/>
      <c r="C575" s="9"/>
      <c r="D575" s="9"/>
      <c r="E575" s="9"/>
      <c r="F575" s="9"/>
      <c r="G575" s="9"/>
      <c r="H575" s="9"/>
      <c r="I575" s="9"/>
      <c r="J575" s="9"/>
      <c r="K575" s="145"/>
      <c r="L575" s="9"/>
    </row>
    <row r="576" spans="1:12" ht="12.75">
      <c r="A576" s="9"/>
      <c r="B576" s="9"/>
      <c r="C576" s="9"/>
      <c r="D576" s="9"/>
      <c r="E576" s="9"/>
      <c r="F576" s="9"/>
      <c r="G576" s="9"/>
      <c r="H576" s="9"/>
      <c r="I576" s="9"/>
      <c r="J576" s="9"/>
      <c r="K576" s="145"/>
      <c r="L576" s="9"/>
    </row>
    <row r="577" spans="1:12" ht="12.75">
      <c r="A577" s="9"/>
      <c r="B577" s="9"/>
      <c r="C577" s="9"/>
      <c r="D577" s="9"/>
      <c r="E577" s="9"/>
      <c r="F577" s="9"/>
      <c r="G577" s="9"/>
      <c r="H577" s="9"/>
      <c r="I577" s="9"/>
      <c r="J577" s="9"/>
      <c r="K577" s="145"/>
      <c r="L577" s="9"/>
    </row>
    <row r="578" spans="1:12" ht="12.75">
      <c r="A578" s="9"/>
      <c r="B578" s="9"/>
      <c r="C578" s="9"/>
      <c r="D578" s="9"/>
      <c r="E578" s="9"/>
      <c r="F578" s="9"/>
      <c r="G578" s="9"/>
      <c r="H578" s="9"/>
      <c r="I578" s="9"/>
      <c r="J578" s="9"/>
      <c r="K578" s="145"/>
      <c r="L578" s="9"/>
    </row>
    <row r="579" spans="1:12" ht="12.75">
      <c r="A579" s="9"/>
      <c r="B579" s="9"/>
      <c r="C579" s="9"/>
      <c r="D579" s="9"/>
      <c r="E579" s="9"/>
      <c r="F579" s="9"/>
      <c r="G579" s="9"/>
      <c r="H579" s="9"/>
      <c r="I579" s="9"/>
      <c r="J579" s="9"/>
      <c r="K579" s="145"/>
      <c r="L579" s="9"/>
    </row>
    <row r="580" spans="1:12" ht="12.75">
      <c r="A580" s="9"/>
      <c r="B580" s="9"/>
      <c r="C580" s="9"/>
      <c r="D580" s="9"/>
      <c r="E580" s="9"/>
      <c r="F580" s="9"/>
      <c r="G580" s="9"/>
      <c r="H580" s="9"/>
      <c r="I580" s="9"/>
      <c r="J580" s="9"/>
      <c r="K580" s="145"/>
      <c r="L580" s="9"/>
    </row>
    <row r="581" spans="1:12" ht="12.75">
      <c r="A581" s="9"/>
      <c r="B581" s="9"/>
      <c r="C581" s="9"/>
      <c r="D581" s="9"/>
      <c r="E581" s="9"/>
      <c r="F581" s="9"/>
      <c r="G581" s="9"/>
      <c r="H581" s="9"/>
      <c r="I581" s="9"/>
      <c r="J581" s="9"/>
      <c r="K581" s="145"/>
      <c r="L581" s="9"/>
    </row>
    <row r="582" spans="1:12" ht="12.75">
      <c r="A582" s="9"/>
      <c r="B582" s="9"/>
      <c r="C582" s="9"/>
      <c r="D582" s="9"/>
      <c r="E582" s="9"/>
      <c r="F582" s="9"/>
      <c r="G582" s="9"/>
      <c r="H582" s="9"/>
      <c r="I582" s="9"/>
      <c r="J582" s="9"/>
      <c r="K582" s="145"/>
      <c r="L582" s="9"/>
    </row>
    <row r="583" spans="1:12" ht="12.75">
      <c r="A583" s="9"/>
      <c r="B583" s="9"/>
      <c r="C583" s="9"/>
      <c r="D583" s="9"/>
      <c r="E583" s="9"/>
      <c r="F583" s="9"/>
      <c r="G583" s="9"/>
      <c r="H583" s="9"/>
      <c r="I583" s="9"/>
      <c r="J583" s="9"/>
      <c r="K583" s="145"/>
      <c r="L583" s="9"/>
    </row>
    <row r="584" spans="1:12" ht="12.75">
      <c r="A584" s="9"/>
      <c r="B584" s="9"/>
      <c r="C584" s="9"/>
      <c r="D584" s="9"/>
      <c r="E584" s="9"/>
      <c r="F584" s="9"/>
      <c r="G584" s="9"/>
      <c r="H584" s="9"/>
      <c r="I584" s="9"/>
      <c r="J584" s="9"/>
      <c r="K584" s="145"/>
      <c r="L584" s="9"/>
    </row>
    <row r="585" spans="1:12" ht="12.75">
      <c r="A585" s="9"/>
      <c r="B585" s="9"/>
      <c r="C585" s="9"/>
      <c r="D585" s="9"/>
      <c r="E585" s="9"/>
      <c r="F585" s="9"/>
      <c r="G585" s="9"/>
      <c r="H585" s="9"/>
      <c r="I585" s="9"/>
      <c r="J585" s="9"/>
      <c r="K585" s="145"/>
      <c r="L585" s="9"/>
    </row>
    <row r="586" spans="1:12" ht="12.75">
      <c r="A586" s="9"/>
      <c r="B586" s="9"/>
      <c r="C586" s="9"/>
      <c r="D586" s="9"/>
      <c r="E586" s="9"/>
      <c r="F586" s="9"/>
      <c r="G586" s="9"/>
      <c r="H586" s="9"/>
      <c r="I586" s="9"/>
      <c r="J586" s="9"/>
      <c r="K586" s="145"/>
      <c r="L586" s="9"/>
    </row>
    <row r="587" spans="1:12" ht="12.75">
      <c r="A587" s="9"/>
      <c r="B587" s="9"/>
      <c r="C587" s="9"/>
      <c r="D587" s="9"/>
      <c r="E587" s="9"/>
      <c r="F587" s="9"/>
      <c r="G587" s="9"/>
      <c r="H587" s="9"/>
      <c r="I587" s="9"/>
      <c r="J587" s="9"/>
      <c r="K587" s="145"/>
      <c r="L587" s="9"/>
    </row>
    <row r="588" spans="1:12" ht="12.75">
      <c r="A588" s="9"/>
      <c r="B588" s="9"/>
      <c r="C588" s="9"/>
      <c r="D588" s="9"/>
      <c r="E588" s="9"/>
      <c r="F588" s="9"/>
      <c r="G588" s="9"/>
      <c r="H588" s="9"/>
      <c r="I588" s="9"/>
      <c r="J588" s="9"/>
      <c r="K588" s="145"/>
      <c r="L588" s="9"/>
    </row>
    <row r="589" spans="1:12" ht="12.75">
      <c r="A589" s="9"/>
      <c r="B589" s="9"/>
      <c r="C589" s="9"/>
      <c r="D589" s="9"/>
      <c r="E589" s="9"/>
      <c r="F589" s="9"/>
      <c r="G589" s="9"/>
      <c r="H589" s="9"/>
      <c r="I589" s="9"/>
      <c r="J589" s="9"/>
      <c r="K589" s="145"/>
      <c r="L589" s="9"/>
    </row>
    <row r="590" spans="1:12" ht="12.75">
      <c r="A590" s="9"/>
      <c r="B590" s="9"/>
      <c r="C590" s="9"/>
      <c r="D590" s="9"/>
      <c r="E590" s="9"/>
      <c r="F590" s="9"/>
      <c r="G590" s="9"/>
      <c r="H590" s="9"/>
      <c r="I590" s="9"/>
      <c r="J590" s="9"/>
      <c r="K590" s="145"/>
      <c r="L590" s="9"/>
    </row>
    <row r="591" spans="1:12" ht="12.75">
      <c r="A591" s="9"/>
      <c r="B591" s="9"/>
      <c r="C591" s="9"/>
      <c r="D591" s="9"/>
      <c r="E591" s="9"/>
      <c r="F591" s="9"/>
      <c r="G591" s="9"/>
      <c r="H591" s="9"/>
      <c r="I591" s="9"/>
      <c r="J591" s="9"/>
      <c r="K591" s="145"/>
      <c r="L591" s="9"/>
    </row>
    <row r="592" spans="1:12" ht="12.75">
      <c r="A592" s="9"/>
      <c r="B592" s="9"/>
      <c r="C592" s="9"/>
      <c r="D592" s="9"/>
      <c r="E592" s="9"/>
      <c r="F592" s="9"/>
      <c r="G592" s="9"/>
      <c r="H592" s="9"/>
      <c r="I592" s="9"/>
      <c r="J592" s="9"/>
      <c r="K592" s="145"/>
      <c r="L592" s="9"/>
    </row>
    <row r="593" spans="1:12" ht="12.75">
      <c r="A593" s="9"/>
      <c r="B593" s="9"/>
      <c r="C593" s="9"/>
      <c r="D593" s="9"/>
      <c r="E593" s="9"/>
      <c r="F593" s="9"/>
      <c r="G593" s="9"/>
      <c r="H593" s="9"/>
      <c r="I593" s="9"/>
      <c r="J593" s="9"/>
      <c r="K593" s="145"/>
      <c r="L593" s="9"/>
    </row>
    <row r="594" spans="1:12" ht="12.75">
      <c r="A594" s="9"/>
      <c r="B594" s="9"/>
      <c r="C594" s="9"/>
      <c r="D594" s="9"/>
      <c r="E594" s="9"/>
      <c r="F594" s="9"/>
      <c r="G594" s="9"/>
      <c r="H594" s="9"/>
      <c r="I594" s="9"/>
      <c r="J594" s="9"/>
      <c r="K594" s="145"/>
      <c r="L594" s="9"/>
    </row>
    <row r="595" spans="1:12" ht="12.75">
      <c r="A595" s="9"/>
      <c r="B595" s="9"/>
      <c r="C595" s="9"/>
      <c r="D595" s="9"/>
      <c r="E595" s="9"/>
      <c r="F595" s="9"/>
      <c r="G595" s="9"/>
      <c r="H595" s="9"/>
      <c r="I595" s="9"/>
      <c r="J595" s="9"/>
      <c r="K595" s="145"/>
      <c r="L595" s="9"/>
    </row>
    <row r="596" spans="1:12" ht="12.75">
      <c r="A596" s="9"/>
      <c r="B596" s="9"/>
      <c r="C596" s="9"/>
      <c r="D596" s="9"/>
      <c r="E596" s="9"/>
      <c r="F596" s="9"/>
      <c r="G596" s="9"/>
      <c r="H596" s="9"/>
      <c r="I596" s="9"/>
      <c r="J596" s="9"/>
      <c r="K596" s="145"/>
      <c r="L596" s="9"/>
    </row>
    <row r="597" spans="1:12" ht="12.75">
      <c r="A597" s="9"/>
      <c r="B597" s="9"/>
      <c r="C597" s="9"/>
      <c r="D597" s="9"/>
      <c r="E597" s="9"/>
      <c r="F597" s="9"/>
      <c r="G597" s="9"/>
      <c r="H597" s="9"/>
      <c r="I597" s="9"/>
      <c r="J597" s="9"/>
      <c r="K597" s="145"/>
      <c r="L597" s="9"/>
    </row>
    <row r="598" spans="1:12" ht="12.75">
      <c r="A598" s="9"/>
      <c r="B598" s="9"/>
      <c r="C598" s="9"/>
      <c r="D598" s="9"/>
      <c r="E598" s="9"/>
      <c r="F598" s="9"/>
      <c r="G598" s="9"/>
      <c r="H598" s="9"/>
      <c r="I598" s="9"/>
      <c r="J598" s="9"/>
      <c r="K598" s="145"/>
      <c r="L598" s="9"/>
    </row>
    <row r="599" spans="1:12" ht="12.75">
      <c r="A599" s="9"/>
      <c r="B599" s="9"/>
      <c r="C599" s="9"/>
      <c r="D599" s="9"/>
      <c r="E599" s="9"/>
      <c r="F599" s="9"/>
      <c r="G599" s="9"/>
      <c r="H599" s="9"/>
      <c r="I599" s="9"/>
      <c r="J599" s="9"/>
      <c r="K599" s="145"/>
      <c r="L599" s="9"/>
    </row>
    <row r="600" spans="1:12" ht="12.75">
      <c r="A600" s="9"/>
      <c r="B600" s="9"/>
      <c r="C600" s="9"/>
      <c r="D600" s="9"/>
      <c r="E600" s="9"/>
      <c r="F600" s="9"/>
      <c r="G600" s="9"/>
      <c r="H600" s="9"/>
      <c r="I600" s="9"/>
      <c r="J600" s="9"/>
      <c r="K600" s="145"/>
      <c r="L600" s="9"/>
    </row>
    <row r="601" spans="1:12" ht="12.75">
      <c r="A601" s="9"/>
      <c r="B601" s="9"/>
      <c r="C601" s="9"/>
      <c r="D601" s="9"/>
      <c r="E601" s="9"/>
      <c r="F601" s="9"/>
      <c r="G601" s="9"/>
      <c r="H601" s="9"/>
      <c r="I601" s="9"/>
      <c r="J601" s="9"/>
      <c r="K601" s="145"/>
      <c r="L601" s="9"/>
    </row>
    <row r="602" spans="1:12" ht="12.75">
      <c r="A602" s="9"/>
      <c r="B602" s="9"/>
      <c r="C602" s="9"/>
      <c r="D602" s="9"/>
      <c r="E602" s="9"/>
      <c r="F602" s="9"/>
      <c r="G602" s="9"/>
      <c r="H602" s="9"/>
      <c r="I602" s="9"/>
      <c r="J602" s="9"/>
      <c r="K602" s="145"/>
      <c r="L602" s="9"/>
    </row>
    <row r="603" spans="1:12" ht="12.75">
      <c r="A603" s="9"/>
      <c r="B603" s="9"/>
      <c r="C603" s="9"/>
      <c r="D603" s="9"/>
      <c r="E603" s="9"/>
      <c r="F603" s="9"/>
      <c r="G603" s="9"/>
      <c r="H603" s="9"/>
      <c r="I603" s="9"/>
      <c r="J603" s="9"/>
      <c r="K603" s="145"/>
      <c r="L603" s="9"/>
    </row>
    <row r="604" spans="1:12" ht="12.75">
      <c r="A604" s="9"/>
      <c r="B604" s="9"/>
      <c r="C604" s="9"/>
      <c r="D604" s="9"/>
      <c r="E604" s="9"/>
      <c r="F604" s="9"/>
      <c r="G604" s="9"/>
      <c r="H604" s="9"/>
      <c r="I604" s="9"/>
      <c r="J604" s="9"/>
      <c r="K604" s="145"/>
      <c r="L604" s="9"/>
    </row>
    <row r="605" spans="1:12" ht="12.75">
      <c r="A605" s="9"/>
      <c r="B605" s="9"/>
      <c r="C605" s="9"/>
      <c r="D605" s="9"/>
      <c r="E605" s="9"/>
      <c r="F605" s="9"/>
      <c r="G605" s="9"/>
      <c r="H605" s="9"/>
      <c r="I605" s="9"/>
      <c r="J605" s="9"/>
      <c r="K605" s="145"/>
      <c r="L605" s="9"/>
    </row>
    <row r="606" spans="1:12" ht="12.75">
      <c r="A606" s="9"/>
      <c r="B606" s="9"/>
      <c r="C606" s="9"/>
      <c r="D606" s="9"/>
      <c r="E606" s="9"/>
      <c r="F606" s="9"/>
      <c r="G606" s="9"/>
      <c r="H606" s="9"/>
      <c r="I606" s="9"/>
      <c r="J606" s="9"/>
      <c r="K606" s="145"/>
      <c r="L606" s="9"/>
    </row>
    <row r="607" spans="1:12" ht="12.75">
      <c r="A607" s="9"/>
      <c r="B607" s="9"/>
      <c r="C607" s="9"/>
      <c r="D607" s="9"/>
      <c r="E607" s="9"/>
      <c r="F607" s="9"/>
      <c r="G607" s="9"/>
      <c r="H607" s="9"/>
      <c r="I607" s="9"/>
      <c r="J607" s="9"/>
      <c r="K607" s="145"/>
      <c r="L607" s="9"/>
    </row>
    <row r="608" spans="1:12" ht="12.75">
      <c r="A608" s="9"/>
      <c r="B608" s="9"/>
      <c r="C608" s="9"/>
      <c r="D608" s="9"/>
      <c r="E608" s="9"/>
      <c r="F608" s="9"/>
      <c r="G608" s="9"/>
      <c r="H608" s="9"/>
      <c r="I608" s="9"/>
      <c r="J608" s="9"/>
      <c r="K608" s="145"/>
      <c r="L608" s="9"/>
    </row>
    <row r="609" spans="1:12" ht="12.75">
      <c r="A609" s="9"/>
      <c r="B609" s="9"/>
      <c r="C609" s="9"/>
      <c r="D609" s="9"/>
      <c r="E609" s="9"/>
      <c r="F609" s="9"/>
      <c r="G609" s="9"/>
      <c r="H609" s="9"/>
      <c r="I609" s="9"/>
      <c r="J609" s="9"/>
      <c r="K609" s="145"/>
      <c r="L609" s="9"/>
    </row>
    <row r="610" spans="1:12" ht="12.75">
      <c r="A610" s="9"/>
      <c r="B610" s="9"/>
      <c r="C610" s="9"/>
      <c r="D610" s="9"/>
      <c r="E610" s="9"/>
      <c r="F610" s="9"/>
      <c r="G610" s="9"/>
      <c r="H610" s="9"/>
      <c r="I610" s="9"/>
      <c r="J610" s="9"/>
      <c r="K610" s="145"/>
      <c r="L610" s="9"/>
    </row>
    <row r="611" spans="1:12" ht="12.75">
      <c r="A611" s="9"/>
      <c r="B611" s="9"/>
      <c r="C611" s="9"/>
      <c r="D611" s="9"/>
      <c r="E611" s="9"/>
      <c r="F611" s="9"/>
      <c r="G611" s="9"/>
      <c r="H611" s="9"/>
      <c r="I611" s="9"/>
      <c r="J611" s="9"/>
      <c r="K611" s="145"/>
      <c r="L611" s="9"/>
    </row>
    <row r="612" spans="1:12" ht="12.75">
      <c r="A612" s="9"/>
      <c r="B612" s="9"/>
      <c r="C612" s="9"/>
      <c r="D612" s="9"/>
      <c r="E612" s="9"/>
      <c r="F612" s="9"/>
      <c r="G612" s="9"/>
      <c r="H612" s="9"/>
      <c r="I612" s="9"/>
      <c r="J612" s="9"/>
      <c r="K612" s="145"/>
      <c r="L612" s="9"/>
    </row>
    <row r="613" spans="1:12" ht="12.75">
      <c r="A613" s="9"/>
      <c r="B613" s="9"/>
      <c r="C613" s="9"/>
      <c r="D613" s="9"/>
      <c r="E613" s="9"/>
      <c r="F613" s="9"/>
      <c r="G613" s="9"/>
      <c r="H613" s="9"/>
      <c r="I613" s="9"/>
      <c r="J613" s="9"/>
      <c r="K613" s="145"/>
      <c r="L613" s="9"/>
    </row>
    <row r="614" spans="1:12" ht="12.75">
      <c r="A614" s="9"/>
      <c r="B614" s="9"/>
      <c r="C614" s="9"/>
      <c r="D614" s="9"/>
      <c r="E614" s="9"/>
      <c r="F614" s="9"/>
      <c r="G614" s="9"/>
      <c r="H614" s="9"/>
      <c r="I614" s="9"/>
      <c r="J614" s="9"/>
      <c r="K614" s="145"/>
      <c r="L614" s="9"/>
    </row>
    <row r="615" spans="1:12" ht="12.75">
      <c r="A615" s="9"/>
      <c r="B615" s="9"/>
      <c r="C615" s="9"/>
      <c r="D615" s="9"/>
      <c r="E615" s="9"/>
      <c r="F615" s="9"/>
      <c r="G615" s="9"/>
      <c r="H615" s="9"/>
      <c r="I615" s="9"/>
      <c r="J615" s="9"/>
      <c r="K615" s="145"/>
      <c r="L615" s="9"/>
    </row>
    <row r="616" spans="1:12" ht="12.75">
      <c r="A616" s="9"/>
      <c r="B616" s="9"/>
      <c r="C616" s="9"/>
      <c r="D616" s="9"/>
      <c r="E616" s="9"/>
      <c r="F616" s="9"/>
      <c r="G616" s="9"/>
      <c r="H616" s="9"/>
      <c r="I616" s="9"/>
      <c r="J616" s="9"/>
      <c r="K616" s="145"/>
      <c r="L616" s="9"/>
    </row>
    <row r="617" spans="1:12" ht="12.75">
      <c r="A617" s="9"/>
      <c r="B617" s="9"/>
      <c r="C617" s="9"/>
      <c r="D617" s="9"/>
      <c r="E617" s="9"/>
      <c r="F617" s="9"/>
      <c r="G617" s="9"/>
      <c r="H617" s="9"/>
      <c r="I617" s="9"/>
      <c r="J617" s="9"/>
      <c r="K617" s="145"/>
      <c r="L617" s="9"/>
    </row>
    <row r="618" spans="1:12" ht="12.75">
      <c r="A618" s="9"/>
      <c r="B618" s="9"/>
      <c r="C618" s="9"/>
      <c r="D618" s="9"/>
      <c r="E618" s="9"/>
      <c r="F618" s="9"/>
      <c r="G618" s="9"/>
      <c r="H618" s="9"/>
      <c r="I618" s="9"/>
      <c r="J618" s="9"/>
      <c r="K618" s="145"/>
      <c r="L618" s="9"/>
    </row>
    <row r="619" spans="1:12" ht="12.75">
      <c r="A619" s="9"/>
      <c r="B619" s="9"/>
      <c r="C619" s="9"/>
      <c r="D619" s="9"/>
      <c r="E619" s="9"/>
      <c r="F619" s="9"/>
      <c r="G619" s="9"/>
      <c r="H619" s="9"/>
      <c r="I619" s="9"/>
      <c r="J619" s="9"/>
      <c r="K619" s="145"/>
      <c r="L619" s="9"/>
    </row>
    <row r="620" spans="1:12" ht="12.75">
      <c r="A620" s="9"/>
      <c r="B620" s="9"/>
      <c r="C620" s="9"/>
      <c r="D620" s="9"/>
      <c r="E620" s="9"/>
      <c r="F620" s="9"/>
      <c r="G620" s="9"/>
      <c r="H620" s="9"/>
      <c r="I620" s="9"/>
      <c r="J620" s="9"/>
      <c r="K620" s="145"/>
      <c r="L620" s="9"/>
    </row>
    <row r="621" spans="1:12" ht="12.75">
      <c r="A621" s="9"/>
      <c r="B621" s="9"/>
      <c r="C621" s="9"/>
      <c r="D621" s="9"/>
      <c r="E621" s="9"/>
      <c r="F621" s="9"/>
      <c r="G621" s="9"/>
      <c r="H621" s="9"/>
      <c r="I621" s="9"/>
      <c r="J621" s="9"/>
      <c r="K621" s="145"/>
      <c r="L621" s="9"/>
    </row>
    <row r="622" spans="1:12" ht="12.75">
      <c r="A622" s="9"/>
      <c r="B622" s="9"/>
      <c r="C622" s="9"/>
      <c r="D622" s="9"/>
      <c r="E622" s="9"/>
      <c r="F622" s="9"/>
      <c r="G622" s="9"/>
      <c r="H622" s="9"/>
      <c r="I622" s="9"/>
      <c r="J622" s="9"/>
      <c r="K622" s="145"/>
      <c r="L622" s="9"/>
    </row>
    <row r="623" spans="1:12" ht="12.75">
      <c r="A623" s="9"/>
      <c r="B623" s="9"/>
      <c r="C623" s="9"/>
      <c r="D623" s="9"/>
      <c r="E623" s="9"/>
      <c r="F623" s="9"/>
      <c r="G623" s="9"/>
      <c r="H623" s="9"/>
      <c r="I623" s="9"/>
      <c r="J623" s="9"/>
      <c r="K623" s="145"/>
      <c r="L623" s="9"/>
    </row>
    <row r="624" spans="1:12" ht="12.75">
      <c r="A624" s="9"/>
      <c r="B624" s="9"/>
      <c r="C624" s="9"/>
      <c r="D624" s="9"/>
      <c r="E624" s="9"/>
      <c r="F624" s="9"/>
      <c r="G624" s="9"/>
      <c r="H624" s="9"/>
      <c r="I624" s="9"/>
      <c r="J624" s="9"/>
      <c r="K624" s="145"/>
      <c r="L624" s="9"/>
    </row>
    <row r="625" spans="1:12" ht="12.75">
      <c r="A625" s="9"/>
      <c r="B625" s="9"/>
      <c r="C625" s="9"/>
      <c r="D625" s="9"/>
      <c r="E625" s="9"/>
      <c r="F625" s="9"/>
      <c r="G625" s="9"/>
      <c r="H625" s="9"/>
      <c r="I625" s="9"/>
      <c r="J625" s="9"/>
      <c r="K625" s="145"/>
      <c r="L625" s="9"/>
    </row>
    <row r="626" spans="1:12" ht="12.75">
      <c r="A626" s="9"/>
      <c r="B626" s="9"/>
      <c r="C626" s="9"/>
      <c r="D626" s="9"/>
      <c r="E626" s="9"/>
      <c r="F626" s="9"/>
      <c r="G626" s="9"/>
      <c r="H626" s="9"/>
      <c r="I626" s="9"/>
      <c r="J626" s="9"/>
      <c r="K626" s="145"/>
      <c r="L626" s="9"/>
    </row>
    <row r="627" spans="1:12" ht="12.75">
      <c r="A627" s="9"/>
      <c r="B627" s="9"/>
      <c r="C627" s="9"/>
      <c r="D627" s="9"/>
      <c r="E627" s="9"/>
      <c r="F627" s="9"/>
      <c r="G627" s="9"/>
      <c r="H627" s="9"/>
      <c r="I627" s="9"/>
      <c r="J627" s="9"/>
      <c r="K627" s="145"/>
      <c r="L627" s="9"/>
    </row>
    <row r="628" spans="1:12" ht="12.75">
      <c r="A628" s="9"/>
      <c r="B628" s="9"/>
      <c r="C628" s="9"/>
      <c r="D628" s="9"/>
      <c r="E628" s="9"/>
      <c r="F628" s="9"/>
      <c r="G628" s="9"/>
      <c r="H628" s="9"/>
      <c r="I628" s="9"/>
      <c r="J628" s="9"/>
      <c r="K628" s="145"/>
      <c r="L628" s="9"/>
    </row>
    <row r="629" spans="1:12" ht="12.75">
      <c r="A629" s="9"/>
      <c r="B629" s="9"/>
      <c r="C629" s="9"/>
      <c r="D629" s="9"/>
      <c r="E629" s="9"/>
      <c r="F629" s="9"/>
      <c r="G629" s="9"/>
      <c r="H629" s="9"/>
      <c r="I629" s="9"/>
      <c r="J629" s="9"/>
      <c r="K629" s="145"/>
      <c r="L629" s="9"/>
    </row>
    <row r="630" spans="1:12" ht="12.75">
      <c r="A630" s="9"/>
      <c r="B630" s="9"/>
      <c r="C630" s="9"/>
      <c r="D630" s="9"/>
      <c r="E630" s="9"/>
      <c r="F630" s="9"/>
      <c r="G630" s="9"/>
      <c r="H630" s="9"/>
      <c r="I630" s="9"/>
      <c r="J630" s="9"/>
      <c r="K630" s="145"/>
      <c r="L630" s="9"/>
    </row>
    <row r="631" spans="1:12" ht="12.75">
      <c r="A631" s="9"/>
      <c r="B631" s="9"/>
      <c r="C631" s="9"/>
      <c r="D631" s="9"/>
      <c r="E631" s="9"/>
      <c r="F631" s="9"/>
      <c r="G631" s="9"/>
      <c r="H631" s="9"/>
      <c r="I631" s="9"/>
      <c r="J631" s="9"/>
      <c r="K631" s="145"/>
      <c r="L631" s="9"/>
    </row>
    <row r="632" spans="1:12" ht="12.75">
      <c r="A632" s="9"/>
      <c r="B632" s="9"/>
      <c r="C632" s="9"/>
      <c r="D632" s="9"/>
      <c r="E632" s="9"/>
      <c r="F632" s="9"/>
      <c r="G632" s="9"/>
      <c r="H632" s="9"/>
      <c r="I632" s="9"/>
      <c r="J632" s="9"/>
      <c r="K632" s="145"/>
      <c r="L632" s="9"/>
    </row>
    <row r="633" spans="1:12" ht="12.75">
      <c r="A633" s="9"/>
      <c r="B633" s="9"/>
      <c r="C633" s="9"/>
      <c r="D633" s="9"/>
      <c r="E633" s="9"/>
      <c r="F633" s="9"/>
      <c r="G633" s="9"/>
      <c r="H633" s="9"/>
      <c r="I633" s="9"/>
      <c r="J633" s="9"/>
      <c r="K633" s="145"/>
      <c r="L633" s="9"/>
    </row>
    <row r="634" spans="1:12" ht="12.75">
      <c r="A634" s="9"/>
      <c r="B634" s="9"/>
      <c r="C634" s="9"/>
      <c r="D634" s="9"/>
      <c r="E634" s="9"/>
      <c r="F634" s="9"/>
      <c r="G634" s="9"/>
      <c r="H634" s="9"/>
      <c r="I634" s="9"/>
      <c r="J634" s="9"/>
      <c r="K634" s="145"/>
      <c r="L634" s="9"/>
    </row>
    <row r="635" spans="1:12" ht="12.75">
      <c r="A635" s="9"/>
      <c r="B635" s="9"/>
      <c r="C635" s="9"/>
      <c r="D635" s="9"/>
      <c r="E635" s="9"/>
      <c r="F635" s="9"/>
      <c r="G635" s="9"/>
      <c r="H635" s="9"/>
      <c r="I635" s="9"/>
      <c r="J635" s="9"/>
      <c r="K635" s="145"/>
      <c r="L635" s="9"/>
    </row>
    <row r="636" spans="1:12" ht="12.75">
      <c r="A636" s="9"/>
      <c r="B636" s="9"/>
      <c r="C636" s="9"/>
      <c r="D636" s="9"/>
      <c r="E636" s="9"/>
      <c r="F636" s="9"/>
      <c r="G636" s="9"/>
      <c r="H636" s="9"/>
      <c r="I636" s="9"/>
      <c r="J636" s="9"/>
      <c r="K636" s="145"/>
      <c r="L636" s="9"/>
    </row>
    <row r="637" spans="1:12" ht="12.75">
      <c r="A637" s="9"/>
      <c r="B637" s="9"/>
      <c r="C637" s="9"/>
      <c r="D637" s="9"/>
      <c r="E637" s="9"/>
      <c r="F637" s="9"/>
      <c r="G637" s="9"/>
      <c r="H637" s="9"/>
      <c r="I637" s="9"/>
      <c r="J637" s="9"/>
      <c r="K637" s="145"/>
      <c r="L637" s="9"/>
    </row>
    <row r="638" spans="1:12" ht="12.75">
      <c r="A638" s="9"/>
      <c r="B638" s="9"/>
      <c r="C638" s="9"/>
      <c r="D638" s="9"/>
      <c r="E638" s="9"/>
      <c r="F638" s="9"/>
      <c r="G638" s="9"/>
      <c r="H638" s="9"/>
      <c r="I638" s="9"/>
      <c r="J638" s="9"/>
      <c r="K638" s="145"/>
      <c r="L638" s="9"/>
    </row>
    <row r="639" spans="1:12" ht="12.75">
      <c r="A639" s="9"/>
      <c r="B639" s="9"/>
      <c r="C639" s="9"/>
      <c r="D639" s="9"/>
      <c r="E639" s="9"/>
      <c r="F639" s="9"/>
      <c r="G639" s="9"/>
      <c r="H639" s="9"/>
      <c r="I639" s="9"/>
      <c r="J639" s="9"/>
      <c r="K639" s="145"/>
      <c r="L639" s="9"/>
    </row>
    <row r="640" spans="1:12" ht="12.75">
      <c r="A640" s="9"/>
      <c r="B640" s="9"/>
      <c r="C640" s="9"/>
      <c r="D640" s="9"/>
      <c r="E640" s="9"/>
      <c r="F640" s="9"/>
      <c r="G640" s="9"/>
      <c r="H640" s="9"/>
      <c r="I640" s="9"/>
      <c r="J640" s="9"/>
      <c r="K640" s="145"/>
      <c r="L640" s="9"/>
    </row>
    <row r="641" spans="1:12" ht="12.75">
      <c r="A641" s="9"/>
      <c r="B641" s="9"/>
      <c r="C641" s="9"/>
      <c r="D641" s="9"/>
      <c r="E641" s="9"/>
      <c r="F641" s="9"/>
      <c r="G641" s="9"/>
      <c r="H641" s="9"/>
      <c r="I641" s="9"/>
      <c r="J641" s="9"/>
      <c r="K641" s="145"/>
      <c r="L641" s="9"/>
    </row>
    <row r="642" spans="1:12" ht="12.75">
      <c r="A642" s="9"/>
      <c r="B642" s="9"/>
      <c r="C642" s="9"/>
      <c r="D642" s="9"/>
      <c r="E642" s="9"/>
      <c r="F642" s="9"/>
      <c r="G642" s="9"/>
      <c r="H642" s="9"/>
      <c r="I642" s="9"/>
      <c r="J642" s="9"/>
      <c r="K642" s="145"/>
      <c r="L642" s="9"/>
    </row>
    <row r="643" spans="1:12" ht="12.75">
      <c r="A643" s="9"/>
      <c r="B643" s="9"/>
      <c r="C643" s="9"/>
      <c r="D643" s="9"/>
      <c r="E643" s="9"/>
      <c r="F643" s="9"/>
      <c r="G643" s="9"/>
      <c r="H643" s="9"/>
      <c r="I643" s="9"/>
      <c r="J643" s="9"/>
      <c r="K643" s="145"/>
      <c r="L643" s="9"/>
    </row>
    <row r="644" spans="1:12" ht="12.75">
      <c r="A644" s="9"/>
      <c r="B644" s="9"/>
      <c r="C644" s="9"/>
      <c r="D644" s="9"/>
      <c r="E644" s="9"/>
      <c r="F644" s="9"/>
      <c r="G644" s="9"/>
      <c r="H644" s="9"/>
      <c r="I644" s="9"/>
      <c r="J644" s="9"/>
      <c r="K644" s="145"/>
      <c r="L644" s="9"/>
    </row>
    <row r="645" spans="1:12" ht="12.75">
      <c r="A645" s="9"/>
      <c r="B645" s="9"/>
      <c r="C645" s="9"/>
      <c r="D645" s="9"/>
      <c r="E645" s="9"/>
      <c r="F645" s="9"/>
      <c r="G645" s="9"/>
      <c r="H645" s="9"/>
      <c r="I645" s="9"/>
      <c r="J645" s="9"/>
      <c r="K645" s="145"/>
      <c r="L645" s="9"/>
    </row>
    <row r="646" spans="1:12" ht="12.75">
      <c r="A646" s="9"/>
      <c r="B646" s="9"/>
      <c r="C646" s="9"/>
      <c r="D646" s="9"/>
      <c r="E646" s="9"/>
      <c r="F646" s="9"/>
      <c r="G646" s="9"/>
      <c r="H646" s="9"/>
      <c r="I646" s="9"/>
      <c r="J646" s="9"/>
      <c r="K646" s="145"/>
      <c r="L646" s="9"/>
    </row>
    <row r="647" spans="1:12" ht="12.75">
      <c r="A647" s="9"/>
      <c r="B647" s="9"/>
      <c r="C647" s="9"/>
      <c r="D647" s="9"/>
      <c r="E647" s="9"/>
      <c r="F647" s="9"/>
      <c r="G647" s="9"/>
      <c r="H647" s="9"/>
      <c r="I647" s="9"/>
      <c r="J647" s="9"/>
      <c r="K647" s="145"/>
      <c r="L647" s="9"/>
    </row>
    <row r="648" spans="1:12" ht="12.75">
      <c r="A648" s="9"/>
      <c r="B648" s="9"/>
      <c r="C648" s="9"/>
      <c r="D648" s="9"/>
      <c r="E648" s="9"/>
      <c r="F648" s="9"/>
      <c r="G648" s="9"/>
      <c r="H648" s="9"/>
      <c r="I648" s="9"/>
      <c r="J648" s="9"/>
      <c r="K648" s="145"/>
      <c r="L648" s="9"/>
    </row>
    <row r="649" spans="1:12" ht="12.75">
      <c r="A649" s="9"/>
      <c r="B649" s="9"/>
      <c r="C649" s="9"/>
      <c r="D649" s="9"/>
      <c r="E649" s="9"/>
      <c r="F649" s="9"/>
      <c r="G649" s="9"/>
      <c r="H649" s="9"/>
      <c r="I649" s="9"/>
      <c r="J649" s="9"/>
      <c r="K649" s="145"/>
      <c r="L649" s="9"/>
    </row>
    <row r="650" spans="1:12" ht="12.75">
      <c r="A650" s="9"/>
      <c r="B650" s="9"/>
      <c r="C650" s="9"/>
      <c r="D650" s="9"/>
      <c r="E650" s="9"/>
      <c r="F650" s="9"/>
      <c r="G650" s="9"/>
      <c r="H650" s="9"/>
      <c r="I650" s="9"/>
      <c r="J650" s="9"/>
      <c r="K650" s="145"/>
      <c r="L650" s="9"/>
    </row>
    <row r="651" spans="1:12" ht="12.75">
      <c r="A651" s="9"/>
      <c r="B651" s="9"/>
      <c r="C651" s="9"/>
      <c r="D651" s="9"/>
      <c r="E651" s="9"/>
      <c r="F651" s="9"/>
      <c r="G651" s="9"/>
      <c r="H651" s="9"/>
      <c r="I651" s="9"/>
      <c r="J651" s="9"/>
      <c r="K651" s="145"/>
      <c r="L651" s="9"/>
    </row>
    <row r="652" spans="1:12" ht="12.75">
      <c r="A652" s="9"/>
      <c r="B652" s="9"/>
      <c r="C652" s="9"/>
      <c r="D652" s="9"/>
      <c r="E652" s="9"/>
      <c r="F652" s="9"/>
      <c r="G652" s="9"/>
      <c r="H652" s="9"/>
      <c r="I652" s="9"/>
      <c r="J652" s="9"/>
      <c r="K652" s="145"/>
      <c r="L652" s="9"/>
    </row>
    <row r="653" spans="1:12" ht="12.75">
      <c r="A653" s="9"/>
      <c r="B653" s="9"/>
      <c r="C653" s="9"/>
      <c r="D653" s="9"/>
      <c r="E653" s="9"/>
      <c r="F653" s="9"/>
      <c r="G653" s="9"/>
      <c r="H653" s="9"/>
      <c r="I653" s="9"/>
      <c r="J653" s="9"/>
      <c r="K653" s="145"/>
      <c r="L653" s="9"/>
    </row>
    <row r="654" spans="1:12" ht="12.75">
      <c r="A654" s="9"/>
      <c r="B654" s="9"/>
      <c r="C654" s="9"/>
      <c r="D654" s="9"/>
      <c r="E654" s="9"/>
      <c r="F654" s="9"/>
      <c r="G654" s="9"/>
      <c r="H654" s="9"/>
      <c r="I654" s="9"/>
      <c r="J654" s="9"/>
      <c r="K654" s="145"/>
      <c r="L654" s="9"/>
    </row>
    <row r="655" spans="1:12" ht="12.75">
      <c r="A655" s="9"/>
      <c r="B655" s="9"/>
      <c r="C655" s="9"/>
      <c r="D655" s="9"/>
      <c r="E655" s="9"/>
      <c r="F655" s="9"/>
      <c r="G655" s="9"/>
      <c r="H655" s="9"/>
      <c r="I655" s="9"/>
      <c r="J655" s="9"/>
      <c r="K655" s="145"/>
      <c r="L655" s="9"/>
    </row>
    <row r="656" spans="1:12" ht="12.75">
      <c r="A656" s="9"/>
      <c r="B656" s="9"/>
      <c r="C656" s="9"/>
      <c r="D656" s="9"/>
      <c r="E656" s="9"/>
      <c r="F656" s="9"/>
      <c r="G656" s="9"/>
      <c r="H656" s="9"/>
      <c r="I656" s="9"/>
      <c r="J656" s="9"/>
      <c r="K656" s="145"/>
      <c r="L656" s="9"/>
    </row>
    <row r="657" spans="1:12" ht="12.75">
      <c r="A657" s="9"/>
      <c r="B657" s="9"/>
      <c r="C657" s="9"/>
      <c r="D657" s="9"/>
      <c r="E657" s="9"/>
      <c r="F657" s="9"/>
      <c r="G657" s="9"/>
      <c r="H657" s="9"/>
      <c r="I657" s="9"/>
      <c r="J657" s="9"/>
      <c r="K657" s="145"/>
      <c r="L657" s="9"/>
    </row>
    <row r="658" spans="1:12" ht="12.75">
      <c r="A658" s="9"/>
      <c r="B658" s="9"/>
      <c r="C658" s="9"/>
      <c r="D658" s="9"/>
      <c r="E658" s="9"/>
      <c r="F658" s="9"/>
      <c r="G658" s="9"/>
      <c r="H658" s="9"/>
      <c r="I658" s="9"/>
      <c r="J658" s="9"/>
      <c r="K658" s="145"/>
      <c r="L658" s="9"/>
    </row>
    <row r="659" spans="1:12" ht="12.75">
      <c r="A659" s="9"/>
      <c r="B659" s="9"/>
      <c r="C659" s="9"/>
      <c r="D659" s="9"/>
      <c r="E659" s="9"/>
      <c r="F659" s="9"/>
      <c r="G659" s="9"/>
      <c r="H659" s="9"/>
      <c r="I659" s="9"/>
      <c r="J659" s="9"/>
      <c r="K659" s="145"/>
      <c r="L659" s="9"/>
    </row>
    <row r="660" spans="1:12" ht="12.75">
      <c r="A660" s="9"/>
      <c r="B660" s="9"/>
      <c r="C660" s="9"/>
      <c r="D660" s="9"/>
      <c r="E660" s="9"/>
      <c r="F660" s="9"/>
      <c r="G660" s="9"/>
      <c r="H660" s="9"/>
      <c r="I660" s="9"/>
      <c r="J660" s="9"/>
      <c r="K660" s="145"/>
      <c r="L660" s="9"/>
    </row>
    <row r="661" spans="1:12" ht="12.75">
      <c r="A661" s="9"/>
      <c r="B661" s="9"/>
      <c r="C661" s="9"/>
      <c r="D661" s="9"/>
      <c r="E661" s="9"/>
      <c r="F661" s="9"/>
      <c r="G661" s="9"/>
      <c r="H661" s="9"/>
      <c r="I661" s="9"/>
      <c r="J661" s="9"/>
      <c r="K661" s="145"/>
      <c r="L661" s="9"/>
    </row>
    <row r="662" spans="1:12" ht="12.75">
      <c r="A662" s="9"/>
      <c r="B662" s="9"/>
      <c r="C662" s="9"/>
      <c r="D662" s="9"/>
      <c r="E662" s="9"/>
      <c r="F662" s="9"/>
      <c r="G662" s="9"/>
      <c r="H662" s="9"/>
      <c r="I662" s="9"/>
      <c r="J662" s="9"/>
      <c r="K662" s="145"/>
      <c r="L662" s="9"/>
    </row>
    <row r="663" spans="1:12" ht="12.75">
      <c r="A663" s="9"/>
      <c r="B663" s="9"/>
      <c r="C663" s="9"/>
      <c r="D663" s="9"/>
      <c r="E663" s="9"/>
      <c r="F663" s="9"/>
      <c r="G663" s="9"/>
      <c r="H663" s="9"/>
      <c r="I663" s="9"/>
      <c r="J663" s="9"/>
      <c r="K663" s="145"/>
      <c r="L663" s="9"/>
    </row>
    <row r="664" spans="1:12" ht="12.75">
      <c r="A664" s="9"/>
      <c r="B664" s="9"/>
      <c r="C664" s="9"/>
      <c r="D664" s="9"/>
      <c r="E664" s="9"/>
      <c r="F664" s="9"/>
      <c r="G664" s="9"/>
      <c r="H664" s="9"/>
      <c r="I664" s="9"/>
      <c r="J664" s="9"/>
      <c r="K664" s="145"/>
      <c r="L664" s="9"/>
    </row>
    <row r="665" spans="1:12" ht="12.75">
      <c r="A665" s="9"/>
      <c r="B665" s="9"/>
      <c r="C665" s="9"/>
      <c r="D665" s="9"/>
      <c r="E665" s="9"/>
      <c r="F665" s="9"/>
      <c r="G665" s="9"/>
      <c r="H665" s="9"/>
      <c r="I665" s="9"/>
      <c r="J665" s="9"/>
      <c r="K665" s="145"/>
      <c r="L665" s="9"/>
    </row>
    <row r="666" spans="1:12" ht="12.75">
      <c r="A666" s="9"/>
      <c r="B666" s="9"/>
      <c r="C666" s="9"/>
      <c r="D666" s="9"/>
      <c r="E666" s="9"/>
      <c r="F666" s="9"/>
      <c r="G666" s="9"/>
      <c r="H666" s="9"/>
      <c r="I666" s="9"/>
      <c r="J666" s="9"/>
      <c r="K666" s="145"/>
      <c r="L666" s="9"/>
    </row>
    <row r="667" spans="1:12" ht="12.75">
      <c r="A667" s="9"/>
      <c r="B667" s="9"/>
      <c r="C667" s="9"/>
      <c r="D667" s="9"/>
      <c r="E667" s="9"/>
      <c r="F667" s="9"/>
      <c r="G667" s="9"/>
      <c r="H667" s="9"/>
      <c r="I667" s="9"/>
      <c r="J667" s="9"/>
      <c r="K667" s="145"/>
      <c r="L667" s="9"/>
    </row>
    <row r="668" spans="1:12" ht="12.75">
      <c r="A668" s="9"/>
      <c r="B668" s="9"/>
      <c r="C668" s="9"/>
      <c r="D668" s="9"/>
      <c r="E668" s="9"/>
      <c r="F668" s="9"/>
      <c r="G668" s="9"/>
      <c r="H668" s="9"/>
      <c r="I668" s="9"/>
      <c r="J668" s="9"/>
      <c r="K668" s="145"/>
      <c r="L668" s="9"/>
    </row>
    <row r="669" spans="1:12" ht="12.75">
      <c r="A669" s="9"/>
      <c r="B669" s="9"/>
      <c r="C669" s="9"/>
      <c r="D669" s="9"/>
      <c r="E669" s="9"/>
      <c r="F669" s="9"/>
      <c r="G669" s="9"/>
      <c r="H669" s="9"/>
      <c r="I669" s="9"/>
      <c r="J669" s="9"/>
      <c r="K669" s="145"/>
      <c r="L669" s="9"/>
    </row>
    <row r="670" spans="1:12" ht="12.75">
      <c r="A670" s="9"/>
      <c r="B670" s="9"/>
      <c r="C670" s="9"/>
      <c r="D670" s="9"/>
      <c r="E670" s="9"/>
      <c r="F670" s="9"/>
      <c r="G670" s="9"/>
      <c r="H670" s="9"/>
      <c r="I670" s="9"/>
      <c r="J670" s="9"/>
      <c r="K670" s="145"/>
      <c r="L670" s="9"/>
    </row>
    <row r="671" spans="1:12" ht="12.75">
      <c r="A671" s="9"/>
      <c r="B671" s="9"/>
      <c r="C671" s="9"/>
      <c r="D671" s="9"/>
      <c r="E671" s="9"/>
      <c r="F671" s="9"/>
      <c r="G671" s="9"/>
      <c r="H671" s="9"/>
      <c r="I671" s="9"/>
      <c r="J671" s="9"/>
      <c r="K671" s="145"/>
      <c r="L671" s="9"/>
    </row>
    <row r="672" spans="1:12" ht="12.75">
      <c r="A672" s="9"/>
      <c r="B672" s="9"/>
      <c r="C672" s="9"/>
      <c r="D672" s="9"/>
      <c r="E672" s="9"/>
      <c r="F672" s="9"/>
      <c r="G672" s="9"/>
      <c r="H672" s="9"/>
      <c r="I672" s="9"/>
      <c r="J672" s="9"/>
      <c r="K672" s="145"/>
      <c r="L672" s="9"/>
    </row>
    <row r="673" spans="1:12" ht="12.75">
      <c r="A673" s="9"/>
      <c r="B673" s="9"/>
      <c r="C673" s="9"/>
      <c r="D673" s="9"/>
      <c r="E673" s="9"/>
      <c r="F673" s="9"/>
      <c r="G673" s="9"/>
      <c r="H673" s="9"/>
      <c r="I673" s="9"/>
      <c r="J673" s="9"/>
      <c r="K673" s="145"/>
      <c r="L673" s="9"/>
    </row>
    <row r="674" spans="1:12" ht="12.75">
      <c r="A674" s="9"/>
      <c r="B674" s="9"/>
      <c r="C674" s="9"/>
      <c r="D674" s="9"/>
      <c r="E674" s="9"/>
      <c r="F674" s="9"/>
      <c r="G674" s="9"/>
      <c r="H674" s="9"/>
      <c r="I674" s="9"/>
      <c r="J674" s="9"/>
      <c r="K674" s="145"/>
      <c r="L674" s="9"/>
    </row>
    <row r="675" spans="1:12" ht="12.75">
      <c r="A675" s="9"/>
      <c r="B675" s="9"/>
      <c r="C675" s="9"/>
      <c r="D675" s="9"/>
      <c r="E675" s="9"/>
      <c r="F675" s="9"/>
      <c r="G675" s="9"/>
      <c r="H675" s="9"/>
      <c r="I675" s="9"/>
      <c r="J675" s="9"/>
      <c r="K675" s="145"/>
      <c r="L675" s="9"/>
    </row>
    <row r="676" spans="1:12" ht="12.75">
      <c r="A676" s="9"/>
      <c r="B676" s="9"/>
      <c r="C676" s="9"/>
      <c r="D676" s="9"/>
      <c r="E676" s="9"/>
      <c r="F676" s="9"/>
      <c r="G676" s="9"/>
      <c r="H676" s="9"/>
      <c r="I676" s="9"/>
      <c r="J676" s="9"/>
      <c r="K676" s="145"/>
      <c r="L676" s="9"/>
    </row>
    <row r="677" spans="1:12" ht="12.75">
      <c r="A677" s="9"/>
      <c r="B677" s="9"/>
      <c r="C677" s="9"/>
      <c r="D677" s="9"/>
      <c r="E677" s="9"/>
      <c r="F677" s="9"/>
      <c r="G677" s="9"/>
      <c r="H677" s="9"/>
      <c r="I677" s="9"/>
      <c r="J677" s="9"/>
      <c r="K677" s="145"/>
      <c r="L677" s="9"/>
    </row>
    <row r="678" spans="1:12" ht="12.75">
      <c r="A678" s="9"/>
      <c r="B678" s="9"/>
      <c r="C678" s="9"/>
      <c r="D678" s="9"/>
      <c r="E678" s="9"/>
      <c r="F678" s="9"/>
      <c r="G678" s="9"/>
      <c r="H678" s="9"/>
      <c r="I678" s="9"/>
      <c r="J678" s="9"/>
      <c r="K678" s="145"/>
      <c r="L678" s="9"/>
    </row>
    <row r="679" spans="1:12" ht="12.75">
      <c r="A679" s="9"/>
      <c r="B679" s="9"/>
      <c r="C679" s="9"/>
      <c r="D679" s="9"/>
      <c r="E679" s="9"/>
      <c r="F679" s="9"/>
      <c r="G679" s="9"/>
      <c r="H679" s="9"/>
      <c r="I679" s="9"/>
      <c r="J679" s="9"/>
      <c r="K679" s="145"/>
      <c r="L679" s="9"/>
    </row>
    <row r="680" spans="1:12" ht="12.75">
      <c r="A680" s="9"/>
      <c r="B680" s="9"/>
      <c r="C680" s="9"/>
      <c r="D680" s="9"/>
      <c r="E680" s="9"/>
      <c r="F680" s="9"/>
      <c r="G680" s="9"/>
      <c r="H680" s="9"/>
      <c r="I680" s="9"/>
      <c r="J680" s="9"/>
      <c r="K680" s="145"/>
      <c r="L680" s="9"/>
    </row>
    <row r="681" spans="1:12" ht="12.75">
      <c r="A681" s="9"/>
      <c r="B681" s="9"/>
      <c r="C681" s="9"/>
      <c r="D681" s="9"/>
      <c r="E681" s="9"/>
      <c r="F681" s="9"/>
      <c r="G681" s="9"/>
      <c r="H681" s="9"/>
      <c r="I681" s="9"/>
      <c r="J681" s="9"/>
      <c r="K681" s="145"/>
      <c r="L681" s="9"/>
    </row>
    <row r="682" spans="1:12" ht="12.75">
      <c r="A682" s="9"/>
      <c r="B682" s="9"/>
      <c r="C682" s="9"/>
      <c r="D682" s="9"/>
      <c r="E682" s="9"/>
      <c r="F682" s="9"/>
      <c r="G682" s="9"/>
      <c r="H682" s="9"/>
      <c r="I682" s="9"/>
      <c r="J682" s="9"/>
      <c r="K682" s="145"/>
      <c r="L682" s="9"/>
    </row>
    <row r="683" spans="1:12" ht="12.75">
      <c r="A683" s="9"/>
      <c r="B683" s="9"/>
      <c r="C683" s="9"/>
      <c r="D683" s="9"/>
      <c r="E683" s="9"/>
      <c r="F683" s="9"/>
      <c r="G683" s="9"/>
      <c r="H683" s="9"/>
      <c r="I683" s="9"/>
      <c r="J683" s="9"/>
      <c r="K683" s="145"/>
      <c r="L683" s="9"/>
    </row>
    <row r="684" spans="1:12" ht="12.75">
      <c r="A684" s="9"/>
      <c r="B684" s="9"/>
      <c r="C684" s="9"/>
      <c r="D684" s="9"/>
      <c r="E684" s="9"/>
      <c r="F684" s="9"/>
      <c r="G684" s="9"/>
      <c r="H684" s="9"/>
      <c r="I684" s="9"/>
      <c r="J684" s="9"/>
      <c r="K684" s="145"/>
      <c r="L684" s="9"/>
    </row>
    <row r="685" spans="1:12" ht="12.75">
      <c r="A685" s="9"/>
      <c r="B685" s="9"/>
      <c r="C685" s="9"/>
      <c r="D685" s="9"/>
      <c r="E685" s="9"/>
      <c r="F685" s="9"/>
      <c r="G685" s="9"/>
      <c r="H685" s="9"/>
      <c r="I685" s="9"/>
      <c r="J685" s="9"/>
      <c r="K685" s="145"/>
      <c r="L685" s="9"/>
    </row>
    <row r="686" spans="1:12" ht="12.75">
      <c r="A686" s="9"/>
      <c r="B686" s="9"/>
      <c r="C686" s="9"/>
      <c r="D686" s="9"/>
      <c r="E686" s="9"/>
      <c r="F686" s="9"/>
      <c r="G686" s="9"/>
      <c r="H686" s="9"/>
      <c r="I686" s="9"/>
      <c r="J686" s="9"/>
      <c r="K686" s="145"/>
      <c r="L686" s="9"/>
    </row>
    <row r="687" spans="1:12" ht="12.75">
      <c r="A687" s="9"/>
      <c r="B687" s="9"/>
      <c r="C687" s="9"/>
      <c r="D687" s="9"/>
      <c r="E687" s="9"/>
      <c r="F687" s="9"/>
      <c r="G687" s="9"/>
      <c r="H687" s="9"/>
      <c r="I687" s="9"/>
      <c r="J687" s="9"/>
      <c r="K687" s="145"/>
      <c r="L687" s="9"/>
    </row>
    <row r="688" spans="1:12" ht="12.75">
      <c r="A688" s="9"/>
      <c r="B688" s="9"/>
      <c r="C688" s="9"/>
      <c r="D688" s="9"/>
      <c r="E688" s="9"/>
      <c r="F688" s="9"/>
      <c r="G688" s="9"/>
      <c r="H688" s="9"/>
      <c r="I688" s="9"/>
      <c r="J688" s="9"/>
      <c r="K688" s="145"/>
      <c r="L688" s="9"/>
    </row>
    <row r="689" spans="1:12" ht="12.75">
      <c r="A689" s="9"/>
      <c r="B689" s="9"/>
      <c r="C689" s="9"/>
      <c r="D689" s="9"/>
      <c r="E689" s="9"/>
      <c r="F689" s="9"/>
      <c r="G689" s="9"/>
      <c r="H689" s="9"/>
      <c r="I689" s="9"/>
      <c r="J689" s="9"/>
      <c r="K689" s="145"/>
      <c r="L689" s="9"/>
    </row>
    <row r="690" spans="1:12" ht="12.75">
      <c r="A690" s="9"/>
      <c r="B690" s="9"/>
      <c r="C690" s="9"/>
      <c r="D690" s="9"/>
      <c r="E690" s="9"/>
      <c r="F690" s="9"/>
      <c r="G690" s="9"/>
      <c r="H690" s="9"/>
      <c r="I690" s="9"/>
      <c r="J690" s="9"/>
      <c r="K690" s="145"/>
      <c r="L690" s="9"/>
    </row>
    <row r="691" spans="1:12" ht="12.75">
      <c r="A691" s="9"/>
      <c r="B691" s="9"/>
      <c r="C691" s="9"/>
      <c r="D691" s="9"/>
      <c r="E691" s="9"/>
      <c r="F691" s="9"/>
      <c r="G691" s="9"/>
      <c r="H691" s="9"/>
      <c r="I691" s="9"/>
      <c r="J691" s="9"/>
      <c r="K691" s="145"/>
      <c r="L691" s="9"/>
    </row>
    <row r="692" spans="1:12" ht="12.75">
      <c r="A692" s="9"/>
      <c r="B692" s="9"/>
      <c r="C692" s="9"/>
      <c r="D692" s="9"/>
      <c r="E692" s="9"/>
      <c r="F692" s="9"/>
      <c r="G692" s="9"/>
      <c r="H692" s="9"/>
      <c r="I692" s="9"/>
      <c r="J692" s="9"/>
      <c r="K692" s="145"/>
      <c r="L692" s="9"/>
    </row>
    <row r="693" spans="1:12" ht="12.75">
      <c r="A693" s="9"/>
      <c r="B693" s="9"/>
      <c r="C693" s="9"/>
      <c r="D693" s="9"/>
      <c r="E693" s="9"/>
      <c r="F693" s="9"/>
      <c r="G693" s="9"/>
      <c r="H693" s="9"/>
      <c r="I693" s="9"/>
      <c r="J693" s="9"/>
      <c r="K693" s="145"/>
      <c r="L693" s="9"/>
    </row>
    <row r="694" spans="1:12" ht="12.75">
      <c r="A694" s="9"/>
      <c r="B694" s="9"/>
      <c r="C694" s="9"/>
      <c r="D694" s="9"/>
      <c r="E694" s="9"/>
      <c r="F694" s="9"/>
      <c r="G694" s="9"/>
      <c r="H694" s="9"/>
      <c r="I694" s="9"/>
      <c r="J694" s="9"/>
      <c r="K694" s="145"/>
      <c r="L694" s="9"/>
    </row>
    <row r="695" spans="1:12" ht="12.75">
      <c r="A695" s="9"/>
      <c r="B695" s="9"/>
      <c r="C695" s="9"/>
      <c r="D695" s="9"/>
      <c r="E695" s="9"/>
      <c r="F695" s="9"/>
      <c r="G695" s="9"/>
      <c r="H695" s="9"/>
      <c r="I695" s="9"/>
      <c r="J695" s="9"/>
      <c r="K695" s="145"/>
      <c r="L695" s="9"/>
    </row>
    <row r="696" spans="1:12" ht="12.75">
      <c r="A696" s="9"/>
      <c r="B696" s="9"/>
      <c r="C696" s="9"/>
      <c r="D696" s="9"/>
      <c r="E696" s="9"/>
      <c r="F696" s="9"/>
      <c r="G696" s="9"/>
      <c r="H696" s="9"/>
      <c r="I696" s="9"/>
      <c r="J696" s="9"/>
      <c r="K696" s="145"/>
      <c r="L696" s="9"/>
    </row>
    <row r="697" spans="1:12" ht="12.75">
      <c r="A697" s="9"/>
      <c r="B697" s="9"/>
      <c r="C697" s="9"/>
      <c r="D697" s="9"/>
      <c r="E697" s="9"/>
      <c r="F697" s="9"/>
      <c r="G697" s="9"/>
      <c r="H697" s="9"/>
      <c r="I697" s="9"/>
      <c r="J697" s="9"/>
      <c r="K697" s="145"/>
      <c r="L697" s="9"/>
    </row>
    <row r="698" spans="1:12" ht="12.75">
      <c r="A698" s="9"/>
      <c r="B698" s="9"/>
      <c r="C698" s="9"/>
      <c r="D698" s="9"/>
      <c r="E698" s="9"/>
      <c r="F698" s="9"/>
      <c r="G698" s="9"/>
      <c r="H698" s="9"/>
      <c r="I698" s="9"/>
      <c r="J698" s="9"/>
      <c r="K698" s="145"/>
      <c r="L698" s="9"/>
    </row>
    <row r="699" spans="1:12" ht="12.75">
      <c r="A699" s="9"/>
      <c r="B699" s="9"/>
      <c r="C699" s="9"/>
      <c r="D699" s="9"/>
      <c r="E699" s="9"/>
      <c r="F699" s="9"/>
      <c r="G699" s="9"/>
      <c r="H699" s="9"/>
      <c r="I699" s="9"/>
      <c r="J699" s="9"/>
      <c r="K699" s="145"/>
      <c r="L699" s="9"/>
    </row>
    <row r="700" spans="1:12" ht="12.75">
      <c r="A700" s="9"/>
      <c r="B700" s="9"/>
      <c r="C700" s="9"/>
      <c r="D700" s="9"/>
      <c r="E700" s="9"/>
      <c r="F700" s="9"/>
      <c r="G700" s="9"/>
      <c r="H700" s="9"/>
      <c r="I700" s="9"/>
      <c r="J700" s="9"/>
      <c r="K700" s="145"/>
      <c r="L700" s="9"/>
    </row>
    <row r="701" spans="1:12" ht="12.75">
      <c r="A701" s="9"/>
      <c r="B701" s="9"/>
      <c r="C701" s="9"/>
      <c r="D701" s="9"/>
      <c r="E701" s="9"/>
      <c r="F701" s="9"/>
      <c r="G701" s="9"/>
      <c r="H701" s="9"/>
      <c r="I701" s="9"/>
      <c r="J701" s="9"/>
      <c r="K701" s="145"/>
      <c r="L701" s="9"/>
    </row>
    <row r="702" spans="1:12" ht="12.75">
      <c r="A702" s="9"/>
      <c r="B702" s="9"/>
      <c r="C702" s="9"/>
      <c r="D702" s="9"/>
      <c r="E702" s="9"/>
      <c r="F702" s="9"/>
      <c r="G702" s="9"/>
      <c r="H702" s="9"/>
      <c r="I702" s="9"/>
      <c r="J702" s="9"/>
      <c r="K702" s="145"/>
      <c r="L702" s="9"/>
    </row>
    <row r="703" spans="1:12" ht="12.75">
      <c r="A703" s="9"/>
      <c r="B703" s="9"/>
      <c r="C703" s="9"/>
      <c r="D703" s="9"/>
      <c r="E703" s="9"/>
      <c r="F703" s="9"/>
      <c r="G703" s="9"/>
      <c r="H703" s="9"/>
      <c r="I703" s="9"/>
      <c r="J703" s="9"/>
      <c r="K703" s="145"/>
      <c r="L703" s="9"/>
    </row>
    <row r="704" spans="1:12" ht="12.75">
      <c r="A704" s="9"/>
      <c r="B704" s="9"/>
      <c r="C704" s="9"/>
      <c r="D704" s="9"/>
      <c r="E704" s="9"/>
      <c r="F704" s="9"/>
      <c r="G704" s="9"/>
      <c r="H704" s="9"/>
      <c r="I704" s="9"/>
      <c r="J704" s="9"/>
      <c r="K704" s="145"/>
      <c r="L704" s="9"/>
    </row>
    <row r="705" spans="1:12" ht="12.75">
      <c r="A705" s="9"/>
      <c r="B705" s="9"/>
      <c r="C705" s="9"/>
      <c r="D705" s="9"/>
      <c r="E705" s="9"/>
      <c r="F705" s="9"/>
      <c r="G705" s="9"/>
      <c r="H705" s="9"/>
      <c r="I705" s="9"/>
      <c r="J705" s="9"/>
      <c r="K705" s="145"/>
      <c r="L705" s="9"/>
    </row>
    <row r="706" spans="1:12" ht="12.75">
      <c r="A706" s="9"/>
      <c r="B706" s="9"/>
      <c r="C706" s="9"/>
      <c r="D706" s="9"/>
      <c r="E706" s="9"/>
      <c r="F706" s="9"/>
      <c r="G706" s="9"/>
      <c r="H706" s="9"/>
      <c r="I706" s="9"/>
      <c r="J706" s="9"/>
      <c r="K706" s="145"/>
      <c r="L706" s="9"/>
    </row>
    <row r="707" spans="1:12" ht="12.75">
      <c r="A707" s="9"/>
      <c r="B707" s="9"/>
      <c r="C707" s="9"/>
      <c r="D707" s="9"/>
      <c r="E707" s="9"/>
      <c r="F707" s="9"/>
      <c r="G707" s="9"/>
      <c r="H707" s="9"/>
      <c r="I707" s="9"/>
      <c r="J707" s="9"/>
      <c r="K707" s="145"/>
      <c r="L707" s="9"/>
    </row>
    <row r="708" spans="1:12" ht="12.75">
      <c r="A708" s="9"/>
      <c r="B708" s="9"/>
      <c r="C708" s="9"/>
      <c r="D708" s="9"/>
      <c r="E708" s="9"/>
      <c r="F708" s="9"/>
      <c r="G708" s="9"/>
      <c r="H708" s="9"/>
      <c r="I708" s="9"/>
      <c r="J708" s="9"/>
      <c r="K708" s="145"/>
      <c r="L708" s="9"/>
    </row>
    <row r="709" spans="1:12" ht="12.75">
      <c r="A709" s="9"/>
      <c r="B709" s="9"/>
      <c r="C709" s="9"/>
      <c r="D709" s="9"/>
      <c r="E709" s="9"/>
      <c r="F709" s="9"/>
      <c r="G709" s="9"/>
      <c r="H709" s="9"/>
      <c r="I709" s="9"/>
      <c r="J709" s="9"/>
      <c r="K709" s="145"/>
      <c r="L709" s="9"/>
    </row>
    <row r="710" spans="1:12" ht="12.75">
      <c r="A710" s="9"/>
      <c r="B710" s="9"/>
      <c r="C710" s="9"/>
      <c r="D710" s="9"/>
      <c r="E710" s="9"/>
      <c r="F710" s="9"/>
      <c r="G710" s="9"/>
      <c r="H710" s="9"/>
      <c r="I710" s="9"/>
      <c r="J710" s="9"/>
      <c r="K710" s="145"/>
      <c r="L710" s="9"/>
    </row>
    <row r="711" spans="1:12" ht="12.75">
      <c r="A711" s="9"/>
      <c r="B711" s="9"/>
      <c r="C711" s="9"/>
      <c r="D711" s="9"/>
      <c r="E711" s="9"/>
      <c r="F711" s="9"/>
      <c r="G711" s="9"/>
      <c r="H711" s="9"/>
      <c r="I711" s="9"/>
      <c r="J711" s="9"/>
      <c r="K711" s="145"/>
      <c r="L711" s="9"/>
    </row>
    <row r="712" spans="1:12" ht="12.75">
      <c r="A712" s="9"/>
      <c r="B712" s="9"/>
      <c r="C712" s="9"/>
      <c r="D712" s="9"/>
      <c r="E712" s="9"/>
      <c r="F712" s="9"/>
      <c r="G712" s="9"/>
      <c r="H712" s="9"/>
      <c r="I712" s="9"/>
      <c r="J712" s="9"/>
      <c r="K712" s="145"/>
      <c r="L712" s="9"/>
    </row>
    <row r="713" spans="1:12" ht="12.75">
      <c r="A713" s="9"/>
      <c r="B713" s="9"/>
      <c r="C713" s="9"/>
      <c r="D713" s="9"/>
      <c r="E713" s="9"/>
      <c r="F713" s="9"/>
      <c r="G713" s="9"/>
      <c r="H713" s="9"/>
      <c r="I713" s="9"/>
      <c r="J713" s="9"/>
      <c r="K713" s="145"/>
      <c r="L713" s="9"/>
    </row>
    <row r="714" spans="1:12" ht="12.75">
      <c r="A714" s="9"/>
      <c r="B714" s="9"/>
      <c r="C714" s="9"/>
      <c r="D714" s="9"/>
      <c r="E714" s="9"/>
      <c r="F714" s="9"/>
      <c r="G714" s="9"/>
      <c r="H714" s="9"/>
      <c r="I714" s="9"/>
      <c r="J714" s="9"/>
      <c r="K714" s="145"/>
      <c r="L714" s="9"/>
    </row>
    <row r="715" spans="1:12" ht="12.75">
      <c r="A715" s="9"/>
      <c r="B715" s="9"/>
      <c r="C715" s="9"/>
      <c r="D715" s="9"/>
      <c r="E715" s="9"/>
      <c r="F715" s="9"/>
      <c r="G715" s="9"/>
      <c r="H715" s="9"/>
      <c r="I715" s="9"/>
      <c r="J715" s="9"/>
      <c r="K715" s="145"/>
      <c r="L715" s="9"/>
    </row>
    <row r="716" spans="1:12" ht="12.75">
      <c r="A716" s="9"/>
      <c r="B716" s="9"/>
      <c r="C716" s="9"/>
      <c r="D716" s="9"/>
      <c r="E716" s="9"/>
      <c r="F716" s="9"/>
      <c r="G716" s="9"/>
      <c r="H716" s="9"/>
      <c r="I716" s="9"/>
      <c r="J716" s="9"/>
      <c r="K716" s="145"/>
      <c r="L716" s="9"/>
    </row>
    <row r="717" spans="1:12" ht="12.75">
      <c r="A717" s="9"/>
      <c r="B717" s="9"/>
      <c r="C717" s="9"/>
      <c r="D717" s="9"/>
      <c r="E717" s="9"/>
      <c r="F717" s="9"/>
      <c r="G717" s="9"/>
      <c r="H717" s="9"/>
      <c r="I717" s="9"/>
      <c r="J717" s="9"/>
      <c r="K717" s="145"/>
      <c r="L717" s="9"/>
    </row>
    <row r="718" spans="1:12" ht="12.75">
      <c r="A718" s="9"/>
      <c r="B718" s="9"/>
      <c r="C718" s="9"/>
      <c r="D718" s="9"/>
      <c r="E718" s="9"/>
      <c r="F718" s="9"/>
      <c r="G718" s="9"/>
      <c r="H718" s="9"/>
      <c r="I718" s="9"/>
      <c r="J718" s="9"/>
      <c r="K718" s="145"/>
      <c r="L718" s="9"/>
    </row>
    <row r="719" spans="1:12" ht="12.75">
      <c r="A719" s="9"/>
      <c r="B719" s="9"/>
      <c r="C719" s="9"/>
      <c r="D719" s="9"/>
      <c r="E719" s="9"/>
      <c r="F719" s="9"/>
      <c r="G719" s="9"/>
      <c r="H719" s="9"/>
      <c r="I719" s="9"/>
      <c r="J719" s="9"/>
      <c r="K719" s="145"/>
      <c r="L719" s="9"/>
    </row>
    <row r="720" spans="1:12" ht="12.75">
      <c r="A720" s="9"/>
      <c r="B720" s="9"/>
      <c r="C720" s="9"/>
      <c r="D720" s="9"/>
      <c r="E720" s="9"/>
      <c r="F720" s="9"/>
      <c r="G720" s="9"/>
      <c r="H720" s="9"/>
      <c r="I720" s="9"/>
      <c r="J720" s="9"/>
      <c r="K720" s="145"/>
      <c r="L720" s="9"/>
    </row>
    <row r="721" spans="1:12" ht="12.75">
      <c r="A721" s="9"/>
      <c r="B721" s="9"/>
      <c r="C721" s="9"/>
      <c r="D721" s="9"/>
      <c r="E721" s="9"/>
      <c r="F721" s="9"/>
      <c r="G721" s="9"/>
      <c r="H721" s="9"/>
      <c r="I721" s="9"/>
      <c r="J721" s="9"/>
      <c r="K721" s="145"/>
      <c r="L721" s="9"/>
    </row>
    <row r="722" spans="1:12" ht="12.75">
      <c r="A722" s="9"/>
      <c r="B722" s="9"/>
      <c r="C722" s="9"/>
      <c r="D722" s="9"/>
      <c r="E722" s="9"/>
      <c r="F722" s="9"/>
      <c r="G722" s="9"/>
      <c r="H722" s="9"/>
      <c r="I722" s="9"/>
      <c r="J722" s="9"/>
      <c r="K722" s="145"/>
      <c r="L722" s="9"/>
    </row>
    <row r="723" spans="1:12" ht="12.75">
      <c r="A723" s="9"/>
      <c r="B723" s="9"/>
      <c r="C723" s="9"/>
      <c r="D723" s="9"/>
      <c r="E723" s="9"/>
      <c r="F723" s="9"/>
      <c r="G723" s="9"/>
      <c r="H723" s="9"/>
      <c r="I723" s="9"/>
      <c r="J723" s="9"/>
      <c r="K723" s="145"/>
      <c r="L723" s="9"/>
    </row>
    <row r="724" spans="1:12" ht="12.75">
      <c r="A724" s="9"/>
      <c r="B724" s="9"/>
      <c r="C724" s="9"/>
      <c r="D724" s="9"/>
      <c r="E724" s="9"/>
      <c r="F724" s="9"/>
      <c r="G724" s="9"/>
      <c r="H724" s="9"/>
      <c r="I724" s="9"/>
      <c r="J724" s="9"/>
      <c r="K724" s="145"/>
      <c r="L724" s="9"/>
    </row>
    <row r="725" spans="1:12" ht="12.75">
      <c r="A725" s="9"/>
      <c r="B725" s="9"/>
      <c r="C725" s="9"/>
      <c r="D725" s="9"/>
      <c r="E725" s="9"/>
      <c r="F725" s="9"/>
      <c r="G725" s="9"/>
      <c r="H725" s="9"/>
      <c r="I725" s="9"/>
      <c r="J725" s="9"/>
      <c r="K725" s="145"/>
      <c r="L725" s="9"/>
    </row>
    <row r="726" spans="1:12" ht="12.75">
      <c r="A726" s="9"/>
      <c r="B726" s="9"/>
      <c r="C726" s="9"/>
      <c r="D726" s="9"/>
      <c r="E726" s="9"/>
      <c r="F726" s="9"/>
      <c r="G726" s="9"/>
      <c r="H726" s="9"/>
      <c r="I726" s="9"/>
      <c r="J726" s="9"/>
      <c r="K726" s="145"/>
      <c r="L726" s="9"/>
    </row>
    <row r="727" spans="1:12" ht="12.75">
      <c r="A727" s="9"/>
      <c r="B727" s="9"/>
      <c r="C727" s="9"/>
      <c r="D727" s="9"/>
      <c r="E727" s="9"/>
      <c r="F727" s="9"/>
      <c r="G727" s="9"/>
      <c r="H727" s="9"/>
      <c r="I727" s="9"/>
      <c r="J727" s="9"/>
      <c r="K727" s="145"/>
      <c r="L727" s="9"/>
    </row>
    <row r="728" spans="1:12" ht="12.75">
      <c r="A728" s="9"/>
      <c r="B728" s="9"/>
      <c r="C728" s="9"/>
      <c r="D728" s="9"/>
      <c r="E728" s="9"/>
      <c r="F728" s="9"/>
      <c r="G728" s="9"/>
      <c r="H728" s="9"/>
      <c r="I728" s="9"/>
      <c r="J728" s="9"/>
      <c r="K728" s="145"/>
      <c r="L728" s="9"/>
    </row>
    <row r="729" spans="1:12" ht="12.75">
      <c r="A729" s="9"/>
      <c r="B729" s="9"/>
      <c r="C729" s="9"/>
      <c r="D729" s="9"/>
      <c r="E729" s="9"/>
      <c r="F729" s="9"/>
      <c r="G729" s="9"/>
      <c r="H729" s="9"/>
      <c r="I729" s="9"/>
      <c r="J729" s="9"/>
      <c r="K729" s="145"/>
      <c r="L729" s="9"/>
    </row>
    <row r="730" spans="1:12" ht="12.75">
      <c r="A730" s="9"/>
      <c r="B730" s="9"/>
      <c r="C730" s="9"/>
      <c r="D730" s="9"/>
      <c r="E730" s="9"/>
      <c r="F730" s="9"/>
      <c r="G730" s="9"/>
      <c r="H730" s="9"/>
      <c r="I730" s="9"/>
      <c r="J730" s="9"/>
      <c r="K730" s="145"/>
      <c r="L730" s="9"/>
    </row>
    <row r="731" spans="1:12" ht="12.75">
      <c r="A731" s="9"/>
      <c r="B731" s="9"/>
      <c r="C731" s="9"/>
      <c r="D731" s="9"/>
      <c r="E731" s="9"/>
      <c r="F731" s="9"/>
      <c r="G731" s="9"/>
      <c r="H731" s="9"/>
      <c r="I731" s="9"/>
      <c r="J731" s="9"/>
      <c r="K731" s="145"/>
      <c r="L731" s="9"/>
    </row>
    <row r="732" spans="1:12" ht="12.75">
      <c r="A732" s="9"/>
      <c r="B732" s="9"/>
      <c r="C732" s="9"/>
      <c r="D732" s="9"/>
      <c r="E732" s="9"/>
      <c r="F732" s="9"/>
      <c r="G732" s="9"/>
      <c r="H732" s="9"/>
      <c r="I732" s="9"/>
      <c r="J732" s="9"/>
      <c r="K732" s="145"/>
      <c r="L732" s="9"/>
    </row>
    <row r="733" spans="1:12" ht="12.75">
      <c r="A733" s="9"/>
      <c r="B733" s="9"/>
      <c r="C733" s="9"/>
      <c r="D733" s="9"/>
      <c r="E733" s="9"/>
      <c r="F733" s="9"/>
      <c r="G733" s="9"/>
      <c r="H733" s="9"/>
      <c r="I733" s="9"/>
      <c r="J733" s="9"/>
      <c r="K733" s="145"/>
      <c r="L733" s="9"/>
    </row>
    <row r="734" spans="1:12" ht="12.75">
      <c r="A734" s="9"/>
      <c r="B734" s="9"/>
      <c r="C734" s="9"/>
      <c r="D734" s="9"/>
      <c r="E734" s="9"/>
      <c r="F734" s="9"/>
      <c r="G734" s="9"/>
      <c r="H734" s="9"/>
      <c r="I734" s="9"/>
      <c r="J734" s="9"/>
      <c r="K734" s="145"/>
      <c r="L734" s="9"/>
    </row>
    <row r="735" spans="1:12" ht="12.75">
      <c r="A735" s="9"/>
      <c r="B735" s="9"/>
      <c r="C735" s="9"/>
      <c r="D735" s="9"/>
      <c r="E735" s="9"/>
      <c r="F735" s="9"/>
      <c r="G735" s="9"/>
      <c r="H735" s="9"/>
      <c r="I735" s="9"/>
      <c r="J735" s="9"/>
      <c r="K735" s="145"/>
      <c r="L735" s="9"/>
    </row>
    <row r="736" spans="1:12" ht="12.75">
      <c r="A736" s="9"/>
      <c r="B736" s="9"/>
      <c r="C736" s="9"/>
      <c r="D736" s="9"/>
      <c r="E736" s="9"/>
      <c r="F736" s="9"/>
      <c r="G736" s="9"/>
      <c r="H736" s="9"/>
      <c r="I736" s="9"/>
      <c r="J736" s="9"/>
      <c r="K736" s="145"/>
      <c r="L736" s="9"/>
    </row>
    <row r="737" spans="1:12" ht="12.75">
      <c r="A737" s="9"/>
      <c r="B737" s="9"/>
      <c r="C737" s="9"/>
      <c r="D737" s="9"/>
      <c r="E737" s="9"/>
      <c r="F737" s="9"/>
      <c r="G737" s="9"/>
      <c r="H737" s="9"/>
      <c r="I737" s="9"/>
      <c r="J737" s="9"/>
      <c r="K737" s="145"/>
      <c r="L737" s="9"/>
    </row>
    <row r="738" spans="1:12" ht="12.75">
      <c r="A738" s="9"/>
      <c r="B738" s="9"/>
      <c r="C738" s="9"/>
      <c r="D738" s="9"/>
      <c r="E738" s="9"/>
      <c r="F738" s="9"/>
      <c r="G738" s="9"/>
      <c r="H738" s="9"/>
      <c r="I738" s="9"/>
      <c r="J738" s="9"/>
      <c r="K738" s="145"/>
      <c r="L738" s="9"/>
    </row>
    <row r="739" spans="1:12" ht="12.75">
      <c r="A739" s="9"/>
      <c r="B739" s="9"/>
      <c r="C739" s="9"/>
      <c r="D739" s="9"/>
      <c r="E739" s="9"/>
      <c r="F739" s="9"/>
      <c r="G739" s="9"/>
      <c r="H739" s="9"/>
      <c r="I739" s="9"/>
      <c r="J739" s="9"/>
      <c r="K739" s="145"/>
      <c r="L739" s="9"/>
    </row>
    <row r="740" spans="1:12" ht="12.75">
      <c r="A740" s="9"/>
      <c r="B740" s="9"/>
      <c r="C740" s="9"/>
      <c r="D740" s="9"/>
      <c r="E740" s="9"/>
      <c r="F740" s="9"/>
      <c r="G740" s="9"/>
      <c r="H740" s="9"/>
      <c r="I740" s="9"/>
      <c r="J740" s="9"/>
      <c r="K740" s="145"/>
      <c r="L740" s="9"/>
    </row>
    <row r="741" spans="1:12" ht="12.75">
      <c r="A741" s="9"/>
      <c r="B741" s="9"/>
      <c r="C741" s="9"/>
      <c r="D741" s="9"/>
      <c r="E741" s="9"/>
      <c r="F741" s="9"/>
      <c r="G741" s="9"/>
      <c r="H741" s="9"/>
      <c r="I741" s="9"/>
      <c r="J741" s="9"/>
      <c r="K741" s="145"/>
      <c r="L741" s="9"/>
    </row>
    <row r="742" spans="1:12" ht="12.75">
      <c r="A742" s="9"/>
      <c r="B742" s="9"/>
      <c r="C742" s="9"/>
      <c r="D742" s="9"/>
      <c r="E742" s="9"/>
      <c r="F742" s="9"/>
      <c r="G742" s="9"/>
      <c r="H742" s="9"/>
      <c r="I742" s="9"/>
      <c r="J742" s="9"/>
      <c r="K742" s="145"/>
      <c r="L742" s="9"/>
    </row>
    <row r="743" spans="1:12" ht="12.75">
      <c r="A743" s="9"/>
      <c r="B743" s="9"/>
      <c r="C743" s="9"/>
      <c r="D743" s="9"/>
      <c r="E743" s="9"/>
      <c r="F743" s="9"/>
      <c r="G743" s="9"/>
      <c r="H743" s="9"/>
      <c r="I743" s="9"/>
      <c r="J743" s="9"/>
      <c r="K743" s="145"/>
      <c r="L743" s="9"/>
    </row>
    <row r="744" spans="1:12" ht="12.75">
      <c r="A744" s="9"/>
      <c r="B744" s="9"/>
      <c r="C744" s="9"/>
      <c r="D744" s="9"/>
      <c r="E744" s="9"/>
      <c r="F744" s="9"/>
      <c r="G744" s="9"/>
      <c r="H744" s="9"/>
      <c r="I744" s="9"/>
      <c r="J744" s="9"/>
      <c r="K744" s="145"/>
      <c r="L744" s="9"/>
    </row>
    <row r="745" spans="1:12" ht="12.75">
      <c r="A745" s="9"/>
      <c r="B745" s="9"/>
      <c r="C745" s="9"/>
      <c r="D745" s="9"/>
      <c r="E745" s="9"/>
      <c r="F745" s="9"/>
      <c r="G745" s="9"/>
      <c r="H745" s="9"/>
      <c r="I745" s="9"/>
      <c r="J745" s="9"/>
      <c r="K745" s="145"/>
      <c r="L745" s="9"/>
    </row>
    <row r="746" spans="1:12" ht="12.75">
      <c r="A746" s="9"/>
      <c r="B746" s="9"/>
      <c r="C746" s="9"/>
      <c r="D746" s="9"/>
      <c r="E746" s="9"/>
      <c r="F746" s="9"/>
      <c r="G746" s="9"/>
      <c r="H746" s="9"/>
      <c r="I746" s="9"/>
      <c r="J746" s="9"/>
      <c r="K746" s="145"/>
      <c r="L746" s="9"/>
    </row>
    <row r="747" spans="1:12" ht="12.75">
      <c r="A747" s="9"/>
      <c r="B747" s="9"/>
      <c r="C747" s="9"/>
      <c r="D747" s="9"/>
      <c r="E747" s="9"/>
      <c r="F747" s="9"/>
      <c r="G747" s="9"/>
      <c r="H747" s="9"/>
      <c r="I747" s="9"/>
      <c r="J747" s="9"/>
      <c r="K747" s="145"/>
      <c r="L747" s="9"/>
    </row>
    <row r="748" spans="1:12" ht="12.75">
      <c r="A748" s="9"/>
      <c r="B748" s="9"/>
      <c r="C748" s="9"/>
      <c r="D748" s="9"/>
      <c r="E748" s="9"/>
      <c r="F748" s="9"/>
      <c r="G748" s="9"/>
      <c r="H748" s="9"/>
      <c r="I748" s="9"/>
      <c r="J748" s="9"/>
      <c r="K748" s="145"/>
      <c r="L748" s="9"/>
    </row>
    <row r="749" spans="1:12" ht="12.75">
      <c r="A749" s="9"/>
      <c r="B749" s="9"/>
      <c r="C749" s="9"/>
      <c r="D749" s="9"/>
      <c r="E749" s="9"/>
      <c r="F749" s="9"/>
      <c r="G749" s="9"/>
      <c r="H749" s="9"/>
      <c r="I749" s="9"/>
      <c r="J749" s="9"/>
      <c r="K749" s="145"/>
      <c r="L749" s="9"/>
    </row>
    <row r="750" spans="1:12" ht="12.75">
      <c r="A750" s="9"/>
      <c r="B750" s="9"/>
      <c r="C750" s="9"/>
      <c r="D750" s="9"/>
      <c r="E750" s="9"/>
      <c r="F750" s="9"/>
      <c r="G750" s="9"/>
      <c r="H750" s="9"/>
      <c r="I750" s="9"/>
      <c r="J750" s="9"/>
      <c r="K750" s="145"/>
      <c r="L750" s="9"/>
    </row>
    <row r="751" spans="1:12" ht="12.75">
      <c r="A751" s="9"/>
      <c r="B751" s="9"/>
      <c r="C751" s="9"/>
      <c r="D751" s="9"/>
      <c r="E751" s="9"/>
      <c r="F751" s="9"/>
      <c r="G751" s="9"/>
      <c r="H751" s="9"/>
      <c r="I751" s="9"/>
      <c r="J751" s="9"/>
      <c r="K751" s="145"/>
      <c r="L751" s="9"/>
    </row>
    <row r="752" spans="1:12" ht="12.75">
      <c r="A752" s="9"/>
      <c r="B752" s="9"/>
      <c r="C752" s="9"/>
      <c r="D752" s="9"/>
      <c r="E752" s="9"/>
      <c r="F752" s="9"/>
      <c r="G752" s="9"/>
      <c r="H752" s="9"/>
      <c r="I752" s="9"/>
      <c r="J752" s="9"/>
      <c r="K752" s="145"/>
      <c r="L752" s="9"/>
    </row>
    <row r="753" spans="1:12" ht="12.75">
      <c r="A753" s="9"/>
      <c r="B753" s="9"/>
      <c r="C753" s="9"/>
      <c r="D753" s="9"/>
      <c r="E753" s="9"/>
      <c r="F753" s="9"/>
      <c r="G753" s="9"/>
      <c r="H753" s="9"/>
      <c r="I753" s="9"/>
      <c r="J753" s="9"/>
      <c r="K753" s="145"/>
      <c r="L753" s="9"/>
    </row>
    <row r="754" spans="1:12" ht="12.75">
      <c r="A754" s="9"/>
      <c r="B754" s="9"/>
      <c r="C754" s="9"/>
      <c r="D754" s="9"/>
      <c r="E754" s="9"/>
      <c r="F754" s="9"/>
      <c r="G754" s="9"/>
      <c r="H754" s="9"/>
      <c r="I754" s="9"/>
      <c r="J754" s="9"/>
      <c r="K754" s="145"/>
      <c r="L754" s="9"/>
    </row>
    <row r="755" spans="1:12" ht="12.75">
      <c r="A755" s="9"/>
      <c r="B755" s="9"/>
      <c r="C755" s="9"/>
      <c r="D755" s="9"/>
      <c r="E755" s="9"/>
      <c r="F755" s="9"/>
      <c r="G755" s="9"/>
      <c r="H755" s="9"/>
      <c r="I755" s="9"/>
      <c r="J755" s="9"/>
      <c r="K755" s="145"/>
      <c r="L755" s="9"/>
    </row>
    <row r="756" spans="1:12" ht="12.75">
      <c r="A756" s="9"/>
      <c r="B756" s="9"/>
      <c r="C756" s="9"/>
      <c r="D756" s="9"/>
      <c r="E756" s="9"/>
      <c r="F756" s="9"/>
      <c r="G756" s="9"/>
      <c r="H756" s="9"/>
      <c r="I756" s="9"/>
      <c r="J756" s="9"/>
      <c r="K756" s="145"/>
      <c r="L756" s="9"/>
    </row>
    <row r="757" spans="1:12" ht="12.75">
      <c r="A757" s="9"/>
      <c r="B757" s="9"/>
      <c r="C757" s="9"/>
      <c r="D757" s="9"/>
      <c r="E757" s="9"/>
      <c r="F757" s="9"/>
      <c r="G757" s="9"/>
      <c r="H757" s="9"/>
      <c r="I757" s="9"/>
      <c r="J757" s="9"/>
      <c r="K757" s="145"/>
      <c r="L757" s="9"/>
    </row>
    <row r="758" spans="1:12" ht="12.75">
      <c r="A758" s="9"/>
      <c r="B758" s="9"/>
      <c r="C758" s="9"/>
      <c r="D758" s="9"/>
      <c r="E758" s="9"/>
      <c r="F758" s="9"/>
      <c r="G758" s="9"/>
      <c r="H758" s="9"/>
      <c r="I758" s="9"/>
      <c r="J758" s="9"/>
      <c r="K758" s="145"/>
      <c r="L758" s="9"/>
    </row>
    <row r="759" spans="1:12" ht="12.75">
      <c r="A759" s="9"/>
      <c r="B759" s="9"/>
      <c r="C759" s="9"/>
      <c r="D759" s="9"/>
      <c r="E759" s="9"/>
      <c r="F759" s="9"/>
      <c r="G759" s="9"/>
      <c r="H759" s="9"/>
      <c r="I759" s="9"/>
      <c r="J759" s="9"/>
      <c r="K759" s="145"/>
      <c r="L759" s="9"/>
    </row>
    <row r="760" spans="1:12" ht="12.75">
      <c r="A760" s="9"/>
      <c r="B760" s="9"/>
      <c r="C760" s="9"/>
      <c r="D760" s="9"/>
      <c r="E760" s="9"/>
      <c r="F760" s="9"/>
      <c r="G760" s="9"/>
      <c r="H760" s="9"/>
      <c r="I760" s="9"/>
      <c r="J760" s="9"/>
      <c r="K760" s="145"/>
      <c r="L760" s="9"/>
    </row>
    <row r="761" spans="1:12" ht="12.75">
      <c r="A761" s="9"/>
      <c r="B761" s="9"/>
      <c r="C761" s="9"/>
      <c r="D761" s="9"/>
      <c r="E761" s="9"/>
      <c r="F761" s="9"/>
      <c r="G761" s="9"/>
      <c r="H761" s="9"/>
      <c r="I761" s="9"/>
      <c r="J761" s="9"/>
      <c r="K761" s="145"/>
      <c r="L761" s="9"/>
    </row>
    <row r="762" spans="1:12" ht="12.75">
      <c r="A762" s="9"/>
      <c r="B762" s="9"/>
      <c r="C762" s="9"/>
      <c r="D762" s="9"/>
      <c r="E762" s="9"/>
      <c r="F762" s="9"/>
      <c r="G762" s="9"/>
      <c r="H762" s="9"/>
      <c r="I762" s="9"/>
      <c r="J762" s="9"/>
      <c r="K762" s="145"/>
      <c r="L762" s="9"/>
    </row>
    <row r="763" spans="1:12" ht="12.75">
      <c r="A763" s="9"/>
      <c r="B763" s="9"/>
      <c r="C763" s="9"/>
      <c r="D763" s="9"/>
      <c r="E763" s="9"/>
      <c r="F763" s="9"/>
      <c r="G763" s="9"/>
      <c r="H763" s="9"/>
      <c r="I763" s="9"/>
      <c r="J763" s="9"/>
      <c r="K763" s="145"/>
      <c r="L763" s="9"/>
    </row>
    <row r="764" spans="1:12" ht="12.75">
      <c r="A764" s="9"/>
      <c r="B764" s="9"/>
      <c r="C764" s="9"/>
      <c r="D764" s="9"/>
      <c r="E764" s="9"/>
      <c r="F764" s="9"/>
      <c r="G764" s="9"/>
      <c r="H764" s="9"/>
      <c r="I764" s="9"/>
      <c r="J764" s="9"/>
      <c r="K764" s="145"/>
      <c r="L764" s="9"/>
    </row>
    <row r="765" spans="1:12" ht="12.75">
      <c r="A765" s="9"/>
      <c r="B765" s="9"/>
      <c r="C765" s="9"/>
      <c r="D765" s="9"/>
      <c r="E765" s="9"/>
      <c r="F765" s="9"/>
      <c r="G765" s="9"/>
      <c r="H765" s="9"/>
      <c r="I765" s="9"/>
      <c r="J765" s="9"/>
      <c r="K765" s="145"/>
      <c r="L765" s="9"/>
    </row>
    <row r="766" spans="1:12" ht="12.75">
      <c r="A766" s="9"/>
      <c r="B766" s="9"/>
      <c r="C766" s="9"/>
      <c r="D766" s="9"/>
      <c r="E766" s="9"/>
      <c r="F766" s="9"/>
      <c r="G766" s="9"/>
      <c r="H766" s="9"/>
      <c r="I766" s="9"/>
      <c r="J766" s="9"/>
      <c r="K766" s="145"/>
      <c r="L766" s="9"/>
    </row>
    <row r="767" spans="1:12" ht="12.75">
      <c r="A767" s="9"/>
      <c r="B767" s="9"/>
      <c r="C767" s="9"/>
      <c r="D767" s="9"/>
      <c r="E767" s="9"/>
      <c r="F767" s="9"/>
      <c r="G767" s="9"/>
      <c r="H767" s="9"/>
      <c r="I767" s="9"/>
      <c r="J767" s="9"/>
      <c r="K767" s="145"/>
      <c r="L767" s="9"/>
    </row>
    <row r="768" spans="1:12" ht="12.75">
      <c r="A768" s="9"/>
      <c r="B768" s="9"/>
      <c r="C768" s="9"/>
      <c r="D768" s="9"/>
      <c r="E768" s="9"/>
      <c r="F768" s="9"/>
      <c r="G768" s="9"/>
      <c r="H768" s="9"/>
      <c r="I768" s="9"/>
      <c r="J768" s="9"/>
      <c r="K768" s="145"/>
      <c r="L768" s="9"/>
    </row>
    <row r="769" spans="1:12" ht="12.75">
      <c r="A769" s="9"/>
      <c r="B769" s="9"/>
      <c r="C769" s="9"/>
      <c r="D769" s="9"/>
      <c r="E769" s="9"/>
      <c r="F769" s="9"/>
      <c r="G769" s="9"/>
      <c r="H769" s="9"/>
      <c r="I769" s="9"/>
      <c r="J769" s="9"/>
      <c r="K769" s="145"/>
      <c r="L769" s="9"/>
    </row>
    <row r="770" spans="1:12" ht="12.75">
      <c r="A770" s="9"/>
      <c r="B770" s="9"/>
      <c r="C770" s="9"/>
      <c r="D770" s="9"/>
      <c r="E770" s="9"/>
      <c r="F770" s="9"/>
      <c r="G770" s="9"/>
      <c r="H770" s="9"/>
      <c r="I770" s="9"/>
      <c r="J770" s="9"/>
      <c r="K770" s="145"/>
      <c r="L770" s="9"/>
    </row>
    <row r="771" spans="1:12" ht="12.75">
      <c r="A771" s="9"/>
      <c r="B771" s="9"/>
      <c r="C771" s="9"/>
      <c r="D771" s="9"/>
      <c r="E771" s="9"/>
      <c r="F771" s="9"/>
      <c r="G771" s="9"/>
      <c r="H771" s="9"/>
      <c r="I771" s="9"/>
      <c r="J771" s="9"/>
      <c r="K771" s="145"/>
      <c r="L771" s="9"/>
    </row>
    <row r="772" spans="1:12" ht="12.75">
      <c r="A772" s="9"/>
      <c r="B772" s="9"/>
      <c r="C772" s="9"/>
      <c r="D772" s="9"/>
      <c r="E772" s="9"/>
      <c r="F772" s="9"/>
      <c r="G772" s="9"/>
      <c r="H772" s="9"/>
      <c r="I772" s="9"/>
      <c r="J772" s="9"/>
      <c r="K772" s="145"/>
      <c r="L772" s="9"/>
    </row>
    <row r="773" spans="1:12" ht="12.75">
      <c r="A773" s="9"/>
      <c r="B773" s="9"/>
      <c r="C773" s="9"/>
      <c r="D773" s="9"/>
      <c r="E773" s="9"/>
      <c r="F773" s="9"/>
      <c r="G773" s="9"/>
      <c r="H773" s="9"/>
      <c r="I773" s="9"/>
      <c r="J773" s="9"/>
      <c r="K773" s="145"/>
      <c r="L773" s="9"/>
    </row>
    <row r="774" spans="1:12" ht="12.75">
      <c r="A774" s="9"/>
      <c r="B774" s="9"/>
      <c r="C774" s="9"/>
      <c r="D774" s="9"/>
      <c r="E774" s="9"/>
      <c r="F774" s="9"/>
      <c r="G774" s="9"/>
      <c r="H774" s="9"/>
      <c r="I774" s="9"/>
      <c r="J774" s="9"/>
      <c r="K774" s="145"/>
      <c r="L774" s="9"/>
    </row>
    <row r="775" spans="1:12" ht="12.75">
      <c r="A775" s="9"/>
      <c r="B775" s="9"/>
      <c r="C775" s="9"/>
      <c r="D775" s="9"/>
      <c r="E775" s="9"/>
      <c r="F775" s="9"/>
      <c r="G775" s="9"/>
      <c r="H775" s="9"/>
      <c r="I775" s="9"/>
      <c r="J775" s="9"/>
      <c r="K775" s="145"/>
      <c r="L775" s="9"/>
    </row>
    <row r="776" spans="1:12" ht="12.75">
      <c r="A776" s="9"/>
      <c r="B776" s="9"/>
      <c r="C776" s="9"/>
      <c r="D776" s="9"/>
      <c r="E776" s="9"/>
      <c r="F776" s="9"/>
      <c r="G776" s="9"/>
      <c r="H776" s="9"/>
      <c r="I776" s="9"/>
      <c r="J776" s="9"/>
      <c r="K776" s="145"/>
      <c r="L776" s="9"/>
    </row>
    <row r="777" spans="1:12" ht="12.75">
      <c r="A777" s="9"/>
      <c r="B777" s="9"/>
      <c r="C777" s="9"/>
      <c r="D777" s="9"/>
      <c r="E777" s="9"/>
      <c r="F777" s="9"/>
      <c r="G777" s="9"/>
      <c r="H777" s="9"/>
      <c r="I777" s="9"/>
      <c r="J777" s="9"/>
      <c r="K777" s="145"/>
      <c r="L777" s="9"/>
    </row>
    <row r="778" spans="1:12" ht="12.75">
      <c r="A778" s="9"/>
      <c r="B778" s="9"/>
      <c r="C778" s="9"/>
      <c r="D778" s="9"/>
      <c r="E778" s="9"/>
      <c r="F778" s="9"/>
      <c r="G778" s="9"/>
      <c r="H778" s="9"/>
      <c r="I778" s="9"/>
      <c r="J778" s="9"/>
      <c r="K778" s="145"/>
      <c r="L778" s="9"/>
    </row>
    <row r="779" spans="1:12" ht="12.75">
      <c r="A779" s="9"/>
      <c r="B779" s="9"/>
      <c r="C779" s="9"/>
      <c r="D779" s="9"/>
      <c r="E779" s="9"/>
      <c r="F779" s="9"/>
      <c r="G779" s="9"/>
      <c r="H779" s="9"/>
      <c r="I779" s="9"/>
      <c r="J779" s="9"/>
      <c r="K779" s="145"/>
      <c r="L779" s="9"/>
    </row>
    <row r="780" spans="1:12" ht="12.75">
      <c r="A780" s="9"/>
      <c r="B780" s="9"/>
      <c r="C780" s="9"/>
      <c r="D780" s="9"/>
      <c r="E780" s="9"/>
      <c r="F780" s="9"/>
      <c r="G780" s="9"/>
      <c r="H780" s="9"/>
      <c r="I780" s="9"/>
      <c r="J780" s="9"/>
      <c r="K780" s="145"/>
      <c r="L780" s="9"/>
    </row>
    <row r="781" spans="1:12" ht="12.75">
      <c r="A781" s="9"/>
      <c r="B781" s="9"/>
      <c r="C781" s="9"/>
      <c r="D781" s="9"/>
      <c r="E781" s="9"/>
      <c r="F781" s="9"/>
      <c r="G781" s="9"/>
      <c r="H781" s="9"/>
      <c r="I781" s="9"/>
      <c r="J781" s="9"/>
      <c r="K781" s="145"/>
      <c r="L781" s="9"/>
    </row>
    <row r="782" spans="1:12" ht="12.75">
      <c r="A782" s="9"/>
      <c r="B782" s="9"/>
      <c r="C782" s="9"/>
      <c r="D782" s="9"/>
      <c r="E782" s="9"/>
      <c r="F782" s="9"/>
      <c r="G782" s="9"/>
      <c r="H782" s="9"/>
      <c r="I782" s="9"/>
      <c r="J782" s="9"/>
      <c r="K782" s="145"/>
      <c r="L782" s="9"/>
    </row>
    <row r="783" spans="1:12" ht="12.75">
      <c r="A783" s="9"/>
      <c r="B783" s="9"/>
      <c r="C783" s="9"/>
      <c r="D783" s="9"/>
      <c r="E783" s="9"/>
      <c r="F783" s="9"/>
      <c r="G783" s="9"/>
      <c r="H783" s="9"/>
      <c r="I783" s="9"/>
      <c r="J783" s="9"/>
      <c r="K783" s="145"/>
      <c r="L783" s="9"/>
    </row>
    <row r="784" spans="1:12" ht="12.75">
      <c r="A784" s="9"/>
      <c r="B784" s="9"/>
      <c r="C784" s="9"/>
      <c r="D784" s="9"/>
      <c r="E784" s="9"/>
      <c r="F784" s="9"/>
      <c r="G784" s="9"/>
      <c r="H784" s="9"/>
      <c r="I784" s="9"/>
      <c r="J784" s="9"/>
      <c r="K784" s="145"/>
      <c r="L784" s="9"/>
    </row>
    <row r="785" spans="1:12" ht="12.75">
      <c r="A785" s="9"/>
      <c r="B785" s="9"/>
      <c r="C785" s="9"/>
      <c r="D785" s="9"/>
      <c r="E785" s="9"/>
      <c r="F785" s="9"/>
      <c r="G785" s="9"/>
      <c r="H785" s="9"/>
      <c r="I785" s="9"/>
      <c r="J785" s="9"/>
      <c r="K785" s="145"/>
      <c r="L785" s="9"/>
    </row>
    <row r="786" spans="1:12" ht="12.75">
      <c r="A786" s="9"/>
      <c r="B786" s="9"/>
      <c r="C786" s="9"/>
      <c r="D786" s="9"/>
      <c r="E786" s="9"/>
      <c r="F786" s="9"/>
      <c r="G786" s="9"/>
      <c r="H786" s="9"/>
      <c r="I786" s="9"/>
      <c r="J786" s="9"/>
      <c r="K786" s="145"/>
      <c r="L786" s="9"/>
    </row>
    <row r="787" spans="1:12" ht="12.75">
      <c r="A787" s="9"/>
      <c r="B787" s="9"/>
      <c r="C787" s="9"/>
      <c r="D787" s="9"/>
      <c r="E787" s="9"/>
      <c r="F787" s="9"/>
      <c r="G787" s="9"/>
      <c r="H787" s="9"/>
      <c r="I787" s="9"/>
      <c r="J787" s="9"/>
      <c r="K787" s="145"/>
      <c r="L787" s="9"/>
    </row>
    <row r="788" spans="1:12" ht="12.75">
      <c r="A788" s="9"/>
      <c r="B788" s="9"/>
      <c r="C788" s="9"/>
      <c r="D788" s="9"/>
      <c r="E788" s="9"/>
      <c r="F788" s="9"/>
      <c r="G788" s="9"/>
      <c r="H788" s="9"/>
      <c r="I788" s="9"/>
      <c r="J788" s="9"/>
      <c r="K788" s="145"/>
      <c r="L788" s="9"/>
    </row>
    <row r="789" spans="1:12" ht="12.75">
      <c r="A789" s="9"/>
      <c r="B789" s="9"/>
      <c r="C789" s="9"/>
      <c r="D789" s="9"/>
      <c r="E789" s="9"/>
      <c r="F789" s="9"/>
      <c r="G789" s="9"/>
      <c r="H789" s="9"/>
      <c r="I789" s="9"/>
      <c r="J789" s="9"/>
      <c r="K789" s="145"/>
      <c r="L789" s="9"/>
    </row>
    <row r="790" spans="1:12" ht="12.75">
      <c r="A790" s="9"/>
      <c r="B790" s="9"/>
      <c r="C790" s="9"/>
      <c r="D790" s="9"/>
      <c r="E790" s="9"/>
      <c r="F790" s="9"/>
      <c r="G790" s="9"/>
      <c r="H790" s="9"/>
      <c r="I790" s="9"/>
      <c r="J790" s="9"/>
      <c r="K790" s="145"/>
      <c r="L790" s="9"/>
    </row>
    <row r="791" spans="1:12" ht="12.75">
      <c r="A791" s="9"/>
      <c r="B791" s="9"/>
      <c r="C791" s="9"/>
      <c r="D791" s="9"/>
      <c r="E791" s="9"/>
      <c r="F791" s="9"/>
      <c r="G791" s="9"/>
      <c r="H791" s="9"/>
      <c r="I791" s="9"/>
      <c r="J791" s="9"/>
      <c r="K791" s="145"/>
      <c r="L791" s="9"/>
    </row>
    <row r="792" spans="1:12" ht="12.75">
      <c r="A792" s="9"/>
      <c r="B792" s="9"/>
      <c r="C792" s="9"/>
      <c r="D792" s="9"/>
      <c r="E792" s="9"/>
      <c r="F792" s="9"/>
      <c r="G792" s="9"/>
      <c r="H792" s="9"/>
      <c r="I792" s="9"/>
      <c r="J792" s="9"/>
      <c r="K792" s="145"/>
      <c r="L792" s="9"/>
    </row>
    <row r="793" spans="1:12" ht="12.75">
      <c r="A793" s="9"/>
      <c r="B793" s="9"/>
      <c r="C793" s="9"/>
      <c r="D793" s="9"/>
      <c r="E793" s="9"/>
      <c r="F793" s="9"/>
      <c r="G793" s="9"/>
      <c r="H793" s="9"/>
      <c r="I793" s="9"/>
      <c r="J793" s="9"/>
      <c r="K793" s="145"/>
      <c r="L793" s="9"/>
    </row>
    <row r="794" spans="1:12" ht="12.75">
      <c r="A794" s="9"/>
      <c r="B794" s="9"/>
      <c r="C794" s="9"/>
      <c r="D794" s="9"/>
      <c r="E794" s="9"/>
      <c r="F794" s="9"/>
      <c r="G794" s="9"/>
      <c r="H794" s="9"/>
      <c r="I794" s="9"/>
      <c r="J794" s="9"/>
      <c r="K794" s="145"/>
      <c r="L794" s="9"/>
    </row>
    <row r="795" spans="1:255" ht="12.75">
      <c r="A795" s="9"/>
      <c r="B795" s="9"/>
      <c r="C795" s="9"/>
      <c r="D795" s="9"/>
      <c r="E795" s="9"/>
      <c r="F795" s="9"/>
      <c r="G795" s="9"/>
      <c r="H795" s="9"/>
      <c r="I795" s="9"/>
      <c r="J795" s="9"/>
      <c r="K795" s="145"/>
      <c r="L795" s="9"/>
      <c r="IU795" s="25">
        <v>193</v>
      </c>
    </row>
    <row r="796" spans="1:255" ht="12.75">
      <c r="A796" s="9"/>
      <c r="B796" s="9"/>
      <c r="C796" s="9"/>
      <c r="D796" s="9"/>
      <c r="E796" s="9"/>
      <c r="F796" s="9"/>
      <c r="G796" s="9"/>
      <c r="H796" s="9"/>
      <c r="I796" s="9"/>
      <c r="J796" s="9"/>
      <c r="K796" s="145"/>
      <c r="L796" s="9"/>
      <c r="IU796" s="25" t="s">
        <v>260</v>
      </c>
    </row>
    <row r="797" spans="1:255" ht="12.75">
      <c r="A797" s="9"/>
      <c r="B797" s="9"/>
      <c r="C797" s="9"/>
      <c r="D797" s="9"/>
      <c r="E797" s="9"/>
      <c r="F797" s="9"/>
      <c r="G797" s="9"/>
      <c r="H797" s="9"/>
      <c r="I797" s="9"/>
      <c r="J797" s="9"/>
      <c r="K797" s="145"/>
      <c r="L797" s="9"/>
      <c r="IU797" s="25" t="s">
        <v>261</v>
      </c>
    </row>
    <row r="798" spans="1:255" ht="12.75">
      <c r="A798" s="9"/>
      <c r="B798" s="9"/>
      <c r="C798" s="9"/>
      <c r="D798" s="9"/>
      <c r="E798" s="9"/>
      <c r="F798" s="9"/>
      <c r="G798" s="9"/>
      <c r="H798" s="9"/>
      <c r="I798" s="9"/>
      <c r="J798" s="9"/>
      <c r="K798" s="145"/>
      <c r="L798" s="9"/>
      <c r="IU798" s="25" t="s">
        <v>262</v>
      </c>
    </row>
    <row r="799" spans="1:255" ht="12.75">
      <c r="A799" s="9"/>
      <c r="B799" s="9"/>
      <c r="C799" s="9"/>
      <c r="D799" s="9"/>
      <c r="E799" s="9"/>
      <c r="F799" s="9"/>
      <c r="G799" s="9"/>
      <c r="H799" s="9"/>
      <c r="I799" s="9"/>
      <c r="J799" s="9"/>
      <c r="K799" s="145"/>
      <c r="L799" s="9"/>
      <c r="IU799" s="25" t="s">
        <v>263</v>
      </c>
    </row>
    <row r="800" spans="1:255" ht="12.75">
      <c r="A800" s="9"/>
      <c r="B800" s="9"/>
      <c r="C800" s="9"/>
      <c r="D800" s="9"/>
      <c r="E800" s="9"/>
      <c r="F800" s="9"/>
      <c r="G800" s="9"/>
      <c r="H800" s="9"/>
      <c r="I800" s="9"/>
      <c r="J800" s="9"/>
      <c r="K800" s="145"/>
      <c r="L800" s="9"/>
      <c r="IU800" s="25" t="s">
        <v>264</v>
      </c>
    </row>
    <row r="801" spans="1:255" ht="12.75">
      <c r="A801" s="9"/>
      <c r="B801" s="9"/>
      <c r="C801" s="9"/>
      <c r="D801" s="9"/>
      <c r="E801" s="9"/>
      <c r="F801" s="9"/>
      <c r="G801" s="9"/>
      <c r="H801" s="9"/>
      <c r="I801" s="9"/>
      <c r="J801" s="9"/>
      <c r="K801" s="145"/>
      <c r="L801" s="9"/>
      <c r="IU801" s="25" t="s">
        <v>265</v>
      </c>
    </row>
    <row r="802" spans="1:255" ht="12.75">
      <c r="A802" s="9"/>
      <c r="B802" s="9"/>
      <c r="C802" s="9"/>
      <c r="D802" s="9"/>
      <c r="E802" s="9"/>
      <c r="F802" s="9"/>
      <c r="G802" s="9"/>
      <c r="H802" s="9"/>
      <c r="I802" s="9"/>
      <c r="J802" s="9"/>
      <c r="K802" s="145"/>
      <c r="L802" s="9"/>
      <c r="IU802" s="25" t="s">
        <v>266</v>
      </c>
    </row>
    <row r="803" spans="1:255" ht="12.75">
      <c r="A803" s="9"/>
      <c r="B803" s="9"/>
      <c r="C803" s="9"/>
      <c r="D803" s="9"/>
      <c r="E803" s="9"/>
      <c r="F803" s="9"/>
      <c r="G803" s="9"/>
      <c r="H803" s="9"/>
      <c r="I803" s="9"/>
      <c r="J803" s="9"/>
      <c r="K803" s="145"/>
      <c r="L803" s="9"/>
      <c r="IU803" s="25" t="s">
        <v>267</v>
      </c>
    </row>
    <row r="804" spans="1:255" ht="12.75">
      <c r="A804" s="9"/>
      <c r="B804" s="9"/>
      <c r="C804" s="9"/>
      <c r="D804" s="9"/>
      <c r="E804" s="9"/>
      <c r="F804" s="9"/>
      <c r="G804" s="9"/>
      <c r="H804" s="9"/>
      <c r="I804" s="9"/>
      <c r="J804" s="9"/>
      <c r="K804" s="145"/>
      <c r="L804" s="9"/>
      <c r="IU804" s="25" t="s">
        <v>250</v>
      </c>
    </row>
    <row r="805" spans="1:255" ht="12.75">
      <c r="A805" s="9"/>
      <c r="B805" s="9"/>
      <c r="C805" s="9"/>
      <c r="D805" s="9"/>
      <c r="E805" s="9"/>
      <c r="F805" s="9"/>
      <c r="G805" s="9"/>
      <c r="H805" s="9"/>
      <c r="I805" s="9"/>
      <c r="J805" s="9"/>
      <c r="K805" s="145"/>
      <c r="L805" s="9"/>
      <c r="IU805" s="25" t="s">
        <v>268</v>
      </c>
    </row>
    <row r="806" spans="1:255" ht="12.75">
      <c r="A806" s="9"/>
      <c r="B806" s="9"/>
      <c r="C806" s="9"/>
      <c r="D806" s="9"/>
      <c r="E806" s="9"/>
      <c r="F806" s="9"/>
      <c r="G806" s="9"/>
      <c r="H806" s="9"/>
      <c r="I806" s="9"/>
      <c r="J806" s="9"/>
      <c r="K806" s="145"/>
      <c r="L806" s="9"/>
      <c r="IU806" s="25" t="s">
        <v>269</v>
      </c>
    </row>
    <row r="807" spans="1:255" ht="12.75">
      <c r="A807" s="9"/>
      <c r="B807" s="9"/>
      <c r="C807" s="9"/>
      <c r="D807" s="9"/>
      <c r="E807" s="9"/>
      <c r="F807" s="9"/>
      <c r="G807" s="9"/>
      <c r="H807" s="9"/>
      <c r="I807" s="9"/>
      <c r="J807" s="9"/>
      <c r="K807" s="145"/>
      <c r="L807" s="9"/>
      <c r="IU807" s="25" t="s">
        <v>270</v>
      </c>
    </row>
    <row r="808" spans="1:255" ht="12.75">
      <c r="A808" s="9"/>
      <c r="B808" s="9"/>
      <c r="C808" s="9"/>
      <c r="D808" s="9"/>
      <c r="E808" s="9"/>
      <c r="F808" s="9"/>
      <c r="G808" s="9"/>
      <c r="H808" s="9"/>
      <c r="I808" s="9"/>
      <c r="J808" s="9"/>
      <c r="K808" s="145"/>
      <c r="L808" s="9"/>
      <c r="IU808" s="25" t="s">
        <v>271</v>
      </c>
    </row>
    <row r="809" spans="1:255" ht="12.75">
      <c r="A809" s="9"/>
      <c r="B809" s="9"/>
      <c r="C809" s="9"/>
      <c r="D809" s="9"/>
      <c r="E809" s="9"/>
      <c r="F809" s="9"/>
      <c r="G809" s="9"/>
      <c r="H809" s="9"/>
      <c r="I809" s="9"/>
      <c r="J809" s="9"/>
      <c r="K809" s="145"/>
      <c r="L809" s="9"/>
      <c r="IU809" s="25"/>
    </row>
    <row r="847" spans="255:256" ht="12.75">
      <c r="IU847" s="10" t="s">
        <v>661</v>
      </c>
      <c r="IV847" s="10" t="s">
        <v>661</v>
      </c>
    </row>
    <row r="848" spans="255:256" ht="12.75">
      <c r="IU848" s="10" t="s">
        <v>662</v>
      </c>
      <c r="IV848" s="10" t="s">
        <v>662</v>
      </c>
    </row>
    <row r="849" ht="12.75">
      <c r="IV849" s="10" t="s">
        <v>503</v>
      </c>
    </row>
    <row r="850" ht="12.75">
      <c r="IV850" s="10" t="s">
        <v>504</v>
      </c>
    </row>
    <row r="851" ht="12.75">
      <c r="IV851" s="10" t="s">
        <v>505</v>
      </c>
    </row>
    <row r="852" ht="12.75">
      <c r="IV852" s="10" t="s">
        <v>506</v>
      </c>
    </row>
    <row r="853" ht="12.75">
      <c r="IV853" s="10" t="s">
        <v>507</v>
      </c>
    </row>
    <row r="854" ht="12.75">
      <c r="IV854" s="10" t="s">
        <v>508</v>
      </c>
    </row>
    <row r="855" ht="12.75">
      <c r="IV855" s="10" t="s">
        <v>509</v>
      </c>
    </row>
    <row r="856" ht="12.75">
      <c r="IV856" s="10" t="s">
        <v>510</v>
      </c>
    </row>
    <row r="857" ht="12.75">
      <c r="IV857" s="10" t="s">
        <v>511</v>
      </c>
    </row>
    <row r="858" ht="12.75">
      <c r="IV858" s="10" t="s">
        <v>512</v>
      </c>
    </row>
    <row r="859" ht="12.75">
      <c r="IV859" s="10" t="s">
        <v>513</v>
      </c>
    </row>
    <row r="860" ht="12.75">
      <c r="IV860" s="10" t="s">
        <v>514</v>
      </c>
    </row>
    <row r="861" ht="12.75">
      <c r="IV861" s="10" t="s">
        <v>515</v>
      </c>
    </row>
    <row r="862" ht="12.75">
      <c r="IV862" s="10" t="s">
        <v>516</v>
      </c>
    </row>
    <row r="863" ht="12.75">
      <c r="IV863" s="10" t="s">
        <v>517</v>
      </c>
    </row>
    <row r="864" ht="12.75">
      <c r="IV864" s="10" t="s">
        <v>518</v>
      </c>
    </row>
    <row r="865" ht="12.75">
      <c r="IV865" s="10" t="s">
        <v>519</v>
      </c>
    </row>
    <row r="866" ht="12.75">
      <c r="IV866" s="10" t="s">
        <v>520</v>
      </c>
    </row>
    <row r="867" ht="12.75">
      <c r="IV867" s="94">
        <v>195</v>
      </c>
    </row>
    <row r="868" ht="12.75">
      <c r="IV868" s="94" t="s">
        <v>521</v>
      </c>
    </row>
    <row r="869" ht="12.75">
      <c r="IV869" s="94" t="s">
        <v>522</v>
      </c>
    </row>
    <row r="870" ht="12.75">
      <c r="IV870" s="94" t="s">
        <v>523</v>
      </c>
    </row>
    <row r="871" ht="12.75">
      <c r="IV871" s="94" t="s">
        <v>524</v>
      </c>
    </row>
    <row r="872" ht="12.75">
      <c r="IV872" s="94" t="s">
        <v>525</v>
      </c>
    </row>
  </sheetData>
  <sheetProtection/>
  <mergeCells count="4">
    <mergeCell ref="N62:P62"/>
    <mergeCell ref="N61:P61"/>
    <mergeCell ref="N60:P60"/>
    <mergeCell ref="A55:L55"/>
  </mergeCells>
  <dataValidations count="20">
    <dataValidation type="date" allowBlank="1" showInputMessage="1" showErrorMessage="1" error="Cannot be a future date&#10;" sqref="N6">
      <formula1>29221</formula1>
      <formula2>TODAY()</formula2>
    </dataValidation>
    <dataValidation type="whole" allowBlank="1" showInputMessage="1" showErrorMessage="1" prompt="Enter only numeric characters" sqref="A6:A50 A2">
      <formula1>1</formula1>
      <formula2>10000</formula2>
    </dataValidation>
    <dataValidation type="list" allowBlank="1" showInputMessage="1" showErrorMessage="1" sqref="M6 P73 P1 P823 P798 P773 P748 P723 P698 P673 P648 P623 P598 P573 P548 P523 P498 P473 P448 P423 P398 P373 P348 P323 P298 P273 P248 P223 P198 P173 P148 P123 P98 R4:R5 P79 P104 P129 P154 P179 P204 P229 P254 P279 P304 P329 P354 P379 P404 P429 P454 P479 P504 P529 P554 P579 P604 P629 P654 P679 P704 P729 P754 P779 P804 P829 P854 P879 P904 P929 P954 P979 P1004 P846:P848 R1">
      <formula1>"Y"</formula1>
    </dataValidation>
    <dataValidation type="list" allowBlank="1" showInputMessage="1" showErrorMessage="1" prompt="Enter only numeric characters" sqref="B6">
      <formula1>SEctionCode</formula1>
    </dataValidation>
    <dataValidation type="list" allowBlank="1" showInputMessage="1" showErrorMessage="1" sqref="S1 S4:S5 Q1">
      <formula1>"N"</formula1>
    </dataValidation>
    <dataValidation type="list" allowBlank="1" showInputMessage="1" showErrorMessage="1" sqref="Q6">
      <formula1>"Y,N"</formula1>
    </dataValidation>
    <dataValidation type="custom" allowBlank="1" showInputMessage="1" showErrorMessage="1" prompt="Enter numeric value, length = 7" error="In case of Govt. Deductor, BSR code is not required" sqref="L6">
      <formula1>IF(LEFT(GovtOthers,1)="C",IF(LEN(L6)&gt;0,0,1),IF(LEN(L6)&gt;0,IF(LEN(L6)&gt;7,0,1),0))</formula1>
    </dataValidation>
    <dataValidation type="decimal" allowBlank="1" showInputMessage="1" showErrorMessage="1" prompt="Length = 15, enter numeric value" error="Length = 15, enter numeric value" sqref="C50:G50 C6:G6">
      <formula1>0</formula1>
      <formula2>999999999999.99</formula2>
    </dataValidation>
    <dataValidation type="custom" allowBlank="1" showInputMessage="1" showErrorMessage="1" prompt="Maximum length = 15, If Challan Total is 0, this field should be blank" error="Maximum length = 15, If Challan Total is 0, this field should be blank" sqref="J6">
      <formula1>IF(I6&gt;0,IF(LEN(J6)&gt;0,IF(LEFT(GovtOthers,1)="C",0,IF(LEN(J6)&gt;15,0,1)),0),IF(LEN(J6)=0,1,0))</formula1>
    </dataValidation>
    <dataValidation type="list" allowBlank="1" showInputMessage="1" showErrorMessage="1" prompt="Select one from dropdown" error="Select one from dropdown" sqref="B7:B50 B2">
      <formula1>SEctionCode</formula1>
    </dataValidation>
    <dataValidation type="custom" allowBlank="1" showInputMessage="1" showErrorMessage="1" prompt="Maximum length = 15, Specify Cheque /DD No for which the challan is issued . Value should be &quot;0&quot; where tax is deposited in cash.  No value to be provided if tax deposited by book entry." error="Maximum length = 15, Specify Cheque /DD No for which the challan is issued . Value should be &quot;0&quot; where tax is deposited in cash.  No value to be provided if tax deposited by book entry." sqref="J7:J50 J2">
      <formula1>IF(LEN(J7)&gt;0,IF(LEN(J7)&gt;15,0,1),1)</formula1>
    </dataValidation>
    <dataValidation type="date" allowBlank="1" showInputMessage="1" showErrorMessage="1" prompt="Cannot be a future date.  Enter date in dd-mmm-yyyy format, eg, 09-Sep-2004" error="Cannot be a future date.  Enter date in dd-mmm-yyyy format, eg, 09-Sep-2004&#10;" sqref="N50">
      <formula1>29221</formula1>
      <formula2>TODAY()</formula2>
    </dataValidation>
    <dataValidation type="custom" allowBlank="1" showInputMessage="1" showErrorMessage="1" prompt="Enter BSR Code of the receiving branch in case of challans,  numeric value, maximum length = 7" error="In case of Govt. Deductor, BSR code is not required" sqref="L7:L50 L2">
      <formula1>IF(LEN(L7)&gt;0,IF(LEN(L7)&gt;7,0,1),1)</formula1>
    </dataValidation>
    <dataValidation type="list" allowBlank="1" showInputMessage="1" showErrorMessage="1" prompt="Allowed values - Y/N. If Transfer Voucher Number is provided this is mandatory and only allowed value is 'Y'. If Bank Challan Number is provided ,  it is optional and allowed values are 'null' or 'N'. " error="Allowed values - Y/N. If Transfer Voucher Number is provided this is mandatory and only allowed value is 'Y'. If Bank Challan Number is provided ,  it is optional and allowed values are 'null' or 'N'. " sqref="Q50">
      <formula1>"Y,N"</formula1>
    </dataValidation>
    <dataValidation allowBlank="1" showInputMessage="1" showErrorMessage="1" prompt="Statement Interest amount as per the respective deductee Annexure.  Enter only numeric value." error="Statement Interest amount as per the respective deductee Annexure." sqref="R7:R50 R2"/>
    <dataValidation allowBlank="1" showInputMessage="1" showErrorMessage="1" prompt="Statement Other amount as per the respective deductee Annexure. Only numeric values are allowed for this field. " sqref="S7:S50 S2"/>
    <dataValidation type="list" allowBlank="1" showInputMessage="1" showErrorMessage="1" prompt="Allowed values - Yes/No. If Transfer Voucher Number is provided this is mandatory and only allowed value is 'Yes'. If Bank Challan Number is provided ,  it is optional and allowed values are 'null' or 'No'. " error="Allowed values - Y/N. If Transfer Voucher Number is provided this is mandatory and only allowed value is 'Y'. If Bank Challan Number is provided ,  it is optional and allowed values are 'null' or 'N'. " sqref="Q7:Q49 Q2">
      <formula1>"Yes,No"</formula1>
    </dataValidation>
    <dataValidation type="date" allowBlank="1" showInputMessage="1" showErrorMessage="1" prompt="Cannot be a future date.  Enter date in dd-mmm-yyyy format, eg 31-Jul-2005" error="Cannot be a future date.  Enter date in dd-mmm-yyyy format, eg, 09-Sep-2004&#10;" sqref="N7:N49 N2">
      <formula1>29221</formula1>
      <formula2>TODAY()</formula2>
    </dataValidation>
    <dataValidation type="whole" operator="lessThanOrEqual" allowBlank="1" showInputMessage="1" showErrorMessage="1" prompt="Enter only numeric value, must be &gt;=0&#10;Bank Challan Can be &lt;=5 Digit / Transfer Voucher Can be &lt;= 9 Digit" sqref="P7:P49 P2">
      <formula1>999999999</formula1>
    </dataValidation>
    <dataValidation type="whole" allowBlank="1" showInputMessage="1" showErrorMessage="1" prompt="Length &lt;= 12, enter amount in Rs. only&#10;" error="Length &lt;= 12, enter amount in Rs. only&#10;" sqref="C7:G49 C2:G2">
      <formula1>0</formula1>
      <formula2>999999999999</formula2>
    </dataValidation>
  </dataValidations>
  <printOptions/>
  <pageMargins left="0.75" right="0.75" top="1" bottom="1" header="0.5" footer="0.5"/>
  <pageSetup horizontalDpi="300" verticalDpi="300" orientation="landscape" r:id="rId2"/>
  <drawing r:id="rId1"/>
</worksheet>
</file>

<file path=xl/worksheets/sheet4.xml><?xml version="1.0" encoding="utf-8"?>
<worksheet xmlns="http://schemas.openxmlformats.org/spreadsheetml/2006/main" xmlns:r="http://schemas.openxmlformats.org/officeDocument/2006/relationships">
  <sheetPr codeName="Sheet3"/>
  <dimension ref="A1:IV849"/>
  <sheetViews>
    <sheetView tabSelected="1" workbookViewId="0" topLeftCell="A1">
      <pane ySplit="8" topLeftCell="BM9" activePane="bottomLeft" state="frozen"/>
      <selection pane="topLeft" activeCell="A1" sqref="A1"/>
      <selection pane="bottomLeft" activeCell="AA7" sqref="AA7"/>
    </sheetView>
  </sheetViews>
  <sheetFormatPr defaultColWidth="9.140625" defaultRowHeight="12.75"/>
  <cols>
    <col min="1" max="1" width="6.7109375" style="0" customWidth="1"/>
    <col min="2" max="9" width="11.7109375" style="0" customWidth="1"/>
    <col min="10" max="10" width="9.7109375" style="0" customWidth="1"/>
    <col min="11" max="11" width="13.28125" style="0" customWidth="1"/>
    <col min="12" max="12" width="15.57421875" style="0" hidden="1" customWidth="1"/>
    <col min="13" max="13" width="15.28125" style="0" customWidth="1"/>
    <col min="14" max="14" width="30.421875" style="0" customWidth="1"/>
    <col min="15" max="15" width="11.7109375" style="0" bestFit="1" customWidth="1"/>
    <col min="16" max="16" width="11.7109375" style="0" customWidth="1"/>
    <col min="17" max="17" width="11.7109375" style="0" hidden="1" customWidth="1"/>
    <col min="18" max="20" width="11.7109375" style="0" customWidth="1"/>
    <col min="21" max="21" width="12.7109375" style="0" customWidth="1"/>
    <col min="22" max="22" width="9.57421875" style="0" hidden="1" customWidth="1"/>
    <col min="23" max="23" width="11.7109375" style="0" customWidth="1"/>
    <col min="24" max="24" width="11.7109375" style="0" hidden="1" customWidth="1"/>
    <col min="25" max="25" width="11.7109375" style="0" customWidth="1"/>
    <col min="26" max="26" width="11.7109375" style="0" hidden="1" customWidth="1"/>
    <col min="27" max="27" width="11.7109375" style="0" customWidth="1"/>
  </cols>
  <sheetData>
    <row r="1" spans="1:27" ht="15.75">
      <c r="A1" s="404" t="s">
        <v>692</v>
      </c>
      <c r="B1" s="404"/>
      <c r="C1" s="404"/>
      <c r="D1" s="404"/>
      <c r="E1" s="404"/>
      <c r="F1" s="404"/>
      <c r="G1" s="404"/>
      <c r="H1" s="404"/>
      <c r="I1" s="404"/>
      <c r="J1" s="404"/>
      <c r="K1" s="404"/>
      <c r="L1" s="404"/>
      <c r="M1" s="404"/>
      <c r="N1" s="404"/>
      <c r="O1" s="292"/>
      <c r="P1" s="292"/>
      <c r="Q1" s="292"/>
      <c r="R1" s="292"/>
      <c r="S1" s="292"/>
      <c r="T1" s="292"/>
      <c r="U1" s="292"/>
      <c r="V1" s="292"/>
      <c r="W1" s="292"/>
      <c r="X1" s="293"/>
      <c r="Y1" s="293"/>
      <c r="Z1" s="293"/>
      <c r="AA1" s="293"/>
    </row>
    <row r="2" spans="1:27" ht="12.75">
      <c r="A2" s="405"/>
      <c r="B2" s="405"/>
      <c r="C2" s="405"/>
      <c r="D2" s="405"/>
      <c r="E2" s="405"/>
      <c r="F2" s="405"/>
      <c r="G2" s="405"/>
      <c r="H2" s="405"/>
      <c r="I2" s="405"/>
      <c r="J2" s="405"/>
      <c r="K2" s="405"/>
      <c r="L2" s="405"/>
      <c r="M2" s="405"/>
      <c r="N2" s="405"/>
      <c r="O2" s="292"/>
      <c r="P2" s="292"/>
      <c r="Q2" s="292"/>
      <c r="R2" s="292"/>
      <c r="S2" s="292"/>
      <c r="T2" s="292"/>
      <c r="U2" s="292"/>
      <c r="V2" s="292"/>
      <c r="W2" s="292"/>
      <c r="X2" s="293"/>
      <c r="Y2" s="293"/>
      <c r="Z2" s="293"/>
      <c r="AA2" s="293"/>
    </row>
    <row r="3" spans="1:27" ht="12.75">
      <c r="A3" s="292"/>
      <c r="B3" s="292"/>
      <c r="C3" s="292"/>
      <c r="D3" s="292"/>
      <c r="E3" s="292"/>
      <c r="F3" s="292"/>
      <c r="G3" s="292"/>
      <c r="H3" s="292"/>
      <c r="I3" s="292"/>
      <c r="J3" s="292"/>
      <c r="K3" s="292"/>
      <c r="L3" s="292"/>
      <c r="M3" s="292"/>
      <c r="N3" s="292"/>
      <c r="O3" s="292"/>
      <c r="P3" s="292"/>
      <c r="Q3" s="292"/>
      <c r="R3" s="292"/>
      <c r="S3" s="292"/>
      <c r="T3" s="292"/>
      <c r="U3" s="292"/>
      <c r="V3" s="292"/>
      <c r="W3" s="292"/>
      <c r="X3" s="293"/>
      <c r="Y3" s="293"/>
      <c r="Z3" s="293"/>
      <c r="AA3" s="293"/>
    </row>
    <row r="4" spans="1:27" ht="12.75">
      <c r="A4" s="294"/>
      <c r="B4" s="295">
        <f>IF(ISERROR(VLOOKUP(A4,ChallanDatabase,12)),"",VLOOKUP(A4,ChallanDatabase,12))</f>
      </c>
      <c r="C4" s="296">
        <f>IF(ISERROR(VLOOKUP(A4,ChallanDatabase,14)),"",VLOOKUP(A4,ChallanDatabase,14))</f>
      </c>
      <c r="D4" s="297">
        <f>IF(ISERROR(VLOOKUP(A4,ChallanDatabase,16)),"",VLOOKUP(A4,ChallanDatabase,16))</f>
      </c>
      <c r="E4" s="298">
        <f>IF(ISERROR(VLOOKUP(A4,ChallanDatabase,2)),"",VLOOKUP(A4,ChallanDatabase,2))</f>
      </c>
      <c r="F4" s="299">
        <f>IF(ISERROR(VLOOKUP(A4,ChallanDatabase,8)),"",VLOOKUP(A4,ChallanDatabase,3)+VLOOKUP(A4,ChallanDatabase,4)+VLOOKUP(A4,ChallanDatabase,5))</f>
      </c>
      <c r="G4" s="299">
        <f>IF(ISERROR(VLOOKUP(A4,ChallanDatabase,18)),"",IF(VLOOKUP(A4,ChallanDatabase,18)=0,"",VLOOKUP(A4,ChallanDatabase,18)))</f>
      </c>
      <c r="H4" s="299">
        <f>IF(ISERROR(VLOOKUP(A4,ChallanDatabase,19)),"",IF(VLOOKUP(A4,ChallanDatabase,19)=0,"",VLOOKUP(A4,ChallanDatabase,19)))</f>
      </c>
      <c r="I4" s="299">
        <f>SUM(F4:H4)</f>
        <v>0</v>
      </c>
      <c r="J4" s="300"/>
      <c r="K4" s="300"/>
      <c r="L4" s="294"/>
      <c r="M4" s="300"/>
      <c r="N4" s="294"/>
      <c r="O4" s="301"/>
      <c r="P4" s="302"/>
      <c r="Q4" s="302"/>
      <c r="R4" s="302"/>
      <c r="S4" s="303"/>
      <c r="T4" s="303"/>
      <c r="U4" s="302">
        <f>SUM(R4:T4)</f>
        <v>0</v>
      </c>
      <c r="V4" s="294"/>
      <c r="W4" s="302"/>
      <c r="X4" s="294"/>
      <c r="Y4" s="301"/>
      <c r="Z4" s="304"/>
      <c r="AA4" s="300"/>
    </row>
    <row r="5" spans="1:27" s="66" customFormat="1" ht="12.75">
      <c r="A5" s="305" t="s">
        <v>246</v>
      </c>
      <c r="B5" s="305"/>
      <c r="C5" s="305"/>
      <c r="D5" s="305"/>
      <c r="E5" s="306"/>
      <c r="F5" s="305"/>
      <c r="G5" s="305"/>
      <c r="H5" s="305"/>
      <c r="I5" s="305"/>
      <c r="J5" s="305"/>
      <c r="K5" s="305"/>
      <c r="L5" s="305"/>
      <c r="M5" s="305"/>
      <c r="N5" s="305"/>
      <c r="O5" s="305"/>
      <c r="P5" s="305"/>
      <c r="Q5" s="305"/>
      <c r="R5" s="305"/>
      <c r="S5" s="305"/>
      <c r="T5" s="305"/>
      <c r="U5" s="305"/>
      <c r="V5" s="305"/>
      <c r="W5" s="305"/>
      <c r="X5" s="305"/>
      <c r="Y5" s="305"/>
      <c r="Z5" s="305"/>
      <c r="AA5" s="305"/>
    </row>
    <row r="6" spans="1:27" ht="12.75">
      <c r="A6" s="307"/>
      <c r="B6" s="292"/>
      <c r="C6" s="292"/>
      <c r="D6" s="292"/>
      <c r="E6" s="292"/>
      <c r="F6" s="292"/>
      <c r="G6" s="292"/>
      <c r="H6" s="292"/>
      <c r="I6" s="292"/>
      <c r="J6" s="292"/>
      <c r="K6" s="292"/>
      <c r="L6" s="292"/>
      <c r="M6" s="292"/>
      <c r="N6" s="292"/>
      <c r="O6" s="292"/>
      <c r="P6" s="292"/>
      <c r="Q6" s="292"/>
      <c r="R6" s="292"/>
      <c r="S6" s="292"/>
      <c r="T6" s="292"/>
      <c r="U6" s="292"/>
      <c r="V6" s="292"/>
      <c r="W6" s="292"/>
      <c r="X6" s="293"/>
      <c r="Y6" s="293"/>
      <c r="Z6" s="293"/>
      <c r="AA6" s="293"/>
    </row>
    <row r="7" spans="1:27" s="201" customFormat="1" ht="67.5">
      <c r="A7" s="308" t="s">
        <v>248</v>
      </c>
      <c r="B7" s="308" t="s">
        <v>277</v>
      </c>
      <c r="C7" s="308" t="s">
        <v>247</v>
      </c>
      <c r="D7" s="308" t="s">
        <v>696</v>
      </c>
      <c r="E7" s="308" t="s">
        <v>249</v>
      </c>
      <c r="F7" s="308" t="s">
        <v>251</v>
      </c>
      <c r="G7" s="308" t="s">
        <v>278</v>
      </c>
      <c r="H7" s="308" t="s">
        <v>177</v>
      </c>
      <c r="I7" s="308" t="s">
        <v>143</v>
      </c>
      <c r="J7" s="308" t="s">
        <v>252</v>
      </c>
      <c r="K7" s="308" t="s">
        <v>530</v>
      </c>
      <c r="L7" s="308" t="s">
        <v>466</v>
      </c>
      <c r="M7" s="308" t="s">
        <v>253</v>
      </c>
      <c r="N7" s="308" t="s">
        <v>344</v>
      </c>
      <c r="O7" s="308" t="s">
        <v>254</v>
      </c>
      <c r="P7" s="308" t="s">
        <v>147</v>
      </c>
      <c r="Q7" s="308" t="s">
        <v>474</v>
      </c>
      <c r="R7" s="308" t="s">
        <v>144</v>
      </c>
      <c r="S7" s="308" t="s">
        <v>145</v>
      </c>
      <c r="T7" s="308" t="s">
        <v>146</v>
      </c>
      <c r="U7" s="308" t="s">
        <v>693</v>
      </c>
      <c r="V7" s="308" t="s">
        <v>467</v>
      </c>
      <c r="W7" s="308" t="s">
        <v>255</v>
      </c>
      <c r="X7" s="308" t="s">
        <v>468</v>
      </c>
      <c r="Y7" s="308" t="s">
        <v>256</v>
      </c>
      <c r="Z7" s="308" t="s">
        <v>475</v>
      </c>
      <c r="AA7" s="308" t="s">
        <v>676</v>
      </c>
    </row>
    <row r="8" spans="1:27" ht="12.75">
      <c r="A8" s="309"/>
      <c r="B8" s="309"/>
      <c r="C8" s="309"/>
      <c r="D8" s="310"/>
      <c r="E8" s="309"/>
      <c r="F8" s="309"/>
      <c r="G8" s="309"/>
      <c r="H8" s="309"/>
      <c r="I8" s="309"/>
      <c r="J8" s="311">
        <v>313</v>
      </c>
      <c r="K8" s="311">
        <v>314</v>
      </c>
      <c r="L8" s="311">
        <v>-315</v>
      </c>
      <c r="M8" s="311">
        <v>315</v>
      </c>
      <c r="N8" s="311">
        <v>316</v>
      </c>
      <c r="O8" s="311">
        <v>317</v>
      </c>
      <c r="P8" s="311">
        <v>318</v>
      </c>
      <c r="Q8" s="311"/>
      <c r="R8" s="311">
        <v>319</v>
      </c>
      <c r="S8" s="311">
        <v>320</v>
      </c>
      <c r="T8" s="311">
        <v>321</v>
      </c>
      <c r="U8" s="311">
        <v>322</v>
      </c>
      <c r="V8" s="311"/>
      <c r="W8" s="311">
        <v>323</v>
      </c>
      <c r="X8" s="311"/>
      <c r="Y8" s="311">
        <v>324</v>
      </c>
      <c r="Z8" s="311"/>
      <c r="AA8" s="311">
        <v>326</v>
      </c>
    </row>
    <row r="9" spans="1:27" s="14" customFormat="1" ht="12.75">
      <c r="A9" s="312" t="s">
        <v>461</v>
      </c>
      <c r="B9" s="312" t="s">
        <v>476</v>
      </c>
      <c r="C9" s="312" t="s">
        <v>304</v>
      </c>
      <c r="D9" s="312" t="s">
        <v>460</v>
      </c>
      <c r="E9" s="312" t="s">
        <v>477</v>
      </c>
      <c r="F9" s="312" t="s">
        <v>478</v>
      </c>
      <c r="G9" s="312" t="s">
        <v>479</v>
      </c>
      <c r="H9" s="312" t="s">
        <v>480</v>
      </c>
      <c r="I9" s="312" t="s">
        <v>697</v>
      </c>
      <c r="J9" s="313">
        <v>1</v>
      </c>
      <c r="K9" s="313">
        <v>2</v>
      </c>
      <c r="L9" s="313">
        <v>3</v>
      </c>
      <c r="M9" s="313">
        <v>3</v>
      </c>
      <c r="N9" s="313">
        <v>4</v>
      </c>
      <c r="O9" s="313">
        <v>5</v>
      </c>
      <c r="P9" s="313">
        <v>6</v>
      </c>
      <c r="Q9" s="313"/>
      <c r="R9" s="313">
        <v>7</v>
      </c>
      <c r="S9" s="312">
        <v>8</v>
      </c>
      <c r="T9" s="312">
        <v>9</v>
      </c>
      <c r="U9" s="312">
        <v>10</v>
      </c>
      <c r="V9" s="312">
        <v>10</v>
      </c>
      <c r="W9" s="312">
        <v>11</v>
      </c>
      <c r="X9" s="312">
        <v>11</v>
      </c>
      <c r="Y9" s="312">
        <v>12</v>
      </c>
      <c r="Z9" s="312">
        <v>13</v>
      </c>
      <c r="AA9" s="312">
        <v>14</v>
      </c>
    </row>
    <row r="10" spans="1:27" ht="12.75" hidden="1">
      <c r="A10" s="69">
        <v>1</v>
      </c>
      <c r="B10" s="74">
        <v>0</v>
      </c>
      <c r="C10" s="75">
        <v>38504</v>
      </c>
      <c r="D10" s="125">
        <v>45</v>
      </c>
      <c r="E10" s="76" t="s">
        <v>661</v>
      </c>
      <c r="F10" s="77">
        <v>100</v>
      </c>
      <c r="G10" s="77">
        <v>45</v>
      </c>
      <c r="H10" s="77">
        <v>45</v>
      </c>
      <c r="I10" s="77">
        <v>190</v>
      </c>
      <c r="J10" s="71">
        <v>1</v>
      </c>
      <c r="K10" s="79">
        <v>12</v>
      </c>
      <c r="L10" s="69"/>
      <c r="M10" s="68" t="s">
        <v>844</v>
      </c>
      <c r="N10" s="79" t="s">
        <v>843</v>
      </c>
      <c r="O10" s="83">
        <v>38504</v>
      </c>
      <c r="P10" s="67">
        <v>1000</v>
      </c>
      <c r="Q10" s="67"/>
      <c r="R10" s="79">
        <v>23</v>
      </c>
      <c r="S10" s="78">
        <v>23</v>
      </c>
      <c r="T10" s="78">
        <v>23</v>
      </c>
      <c r="U10" s="82">
        <v>69</v>
      </c>
      <c r="V10" s="73"/>
      <c r="W10" s="67">
        <v>24</v>
      </c>
      <c r="X10" s="69"/>
      <c r="Y10" s="86"/>
      <c r="Z10" s="128"/>
      <c r="AA10" s="68" t="s">
        <v>461</v>
      </c>
    </row>
    <row r="11" spans="1:27" s="137" customFormat="1" ht="12.75">
      <c r="A11" s="69"/>
      <c r="B11" s="320">
        <f>IF(ISERROR(VLOOKUP(A11,ChallanDatabase,12)),"",VLOOKUP(A11,ChallanDatabase,12))</f>
      </c>
      <c r="C11" s="321">
        <f>IF(ISERROR(VLOOKUP(A11,ChallanDatabase,14)),"",VLOOKUP(A11,ChallanDatabase,14))</f>
      </c>
      <c r="D11" s="240">
        <f>IF(ISERROR(VLOOKUP(A11,ChallanDatabase,16)),"",VLOOKUP(A11,ChallanDatabase,16))</f>
      </c>
      <c r="E11" s="322">
        <f>IF(ISERROR(VLOOKUP(A11,ChallanDatabase,2)),"",VLOOKUP(A11,ChallanDatabase,2))</f>
      </c>
      <c r="F11" s="323">
        <f>IF(ISERROR(VLOOKUP(A11,ChallanDatabaseTotal,20)),"",VLOOKUP(A11,ChallanDatabaseTotal,20))</f>
      </c>
      <c r="G11" s="323">
        <f>IF(ISERROR(VLOOKUP(A11,ChallanDatabase,18)),"",IF(VLOOKUP(A11,ChallanDatabase,18)=0,"",VLOOKUP(A11,ChallanDatabase,18)))</f>
      </c>
      <c r="H11" s="323">
        <f>IF(ISERROR(VLOOKUP(A11,ChallanDatabase,19)),"",IF(VLOOKUP(A11,ChallanDatabase,19)=0,"",VLOOKUP(A11,ChallanDatabase,19)))</f>
      </c>
      <c r="I11" s="323">
        <f>SUM(F11:H11)</f>
        <v>0</v>
      </c>
      <c r="J11" s="71"/>
      <c r="K11" s="68"/>
      <c r="L11" s="69"/>
      <c r="M11" s="68"/>
      <c r="N11" s="79"/>
      <c r="O11" s="86"/>
      <c r="P11" s="67"/>
      <c r="Q11" s="67"/>
      <c r="R11" s="123"/>
      <c r="S11" s="78"/>
      <c r="T11" s="78"/>
      <c r="U11" s="328">
        <f>SUM(R11:T11)</f>
        <v>0</v>
      </c>
      <c r="V11" s="69"/>
      <c r="W11" s="67"/>
      <c r="X11" s="69"/>
      <c r="Y11" s="86"/>
      <c r="Z11" s="128"/>
      <c r="AA11" s="68"/>
    </row>
    <row r="12" spans="1:27" s="137" customFormat="1" ht="12.75">
      <c r="A12" s="69"/>
      <c r="B12" s="320">
        <f>IF(ISERROR(VLOOKUP(A12,ChallanDatabase,12)),"",VLOOKUP(A12,ChallanDatabase,12))</f>
      </c>
      <c r="C12" s="321">
        <f>IF(ISERROR(VLOOKUP(A12,ChallanDatabase,14)),"",VLOOKUP(A12,ChallanDatabase,14))</f>
      </c>
      <c r="D12" s="240">
        <f>IF(ISERROR(VLOOKUP(A12,ChallanDatabase,16)),"",VLOOKUP(A12,ChallanDatabase,16))</f>
      </c>
      <c r="E12" s="322">
        <f>IF(ISERROR(VLOOKUP(A12,ChallanDatabase,2)),"",VLOOKUP(A12,ChallanDatabase,2))</f>
      </c>
      <c r="F12" s="323">
        <f aca="true" t="shared" si="0" ref="F12:F75">IF(ISERROR(VLOOKUP(A12,ChallanDatabaseTotal,20)),"",VLOOKUP(A12,ChallanDatabaseTotal,20))</f>
      </c>
      <c r="G12" s="323">
        <f>IF(ISERROR(VLOOKUP(A12,ChallanDatabase,18)),"",IF(VLOOKUP(A12,ChallanDatabase,18)=0,"",VLOOKUP(A12,ChallanDatabase,18)))</f>
      </c>
      <c r="H12" s="323">
        <f>IF(ISERROR(VLOOKUP(A12,ChallanDatabase,19)),"",IF(VLOOKUP(A12,ChallanDatabase,19)=0,"",VLOOKUP(A12,ChallanDatabase,19)))</f>
      </c>
      <c r="I12" s="323">
        <f>SUM(F12:H12)</f>
        <v>0</v>
      </c>
      <c r="J12" s="71"/>
      <c r="K12" s="68"/>
      <c r="L12" s="69"/>
      <c r="M12" s="68"/>
      <c r="N12" s="79"/>
      <c r="O12" s="86"/>
      <c r="P12" s="67"/>
      <c r="Q12" s="67"/>
      <c r="R12" s="123"/>
      <c r="S12" s="78"/>
      <c r="T12" s="78"/>
      <c r="U12" s="328">
        <f>SUM(R12:T12)</f>
        <v>0</v>
      </c>
      <c r="V12" s="69"/>
      <c r="W12" s="67"/>
      <c r="X12" s="69"/>
      <c r="Y12" s="86"/>
      <c r="Z12" s="128"/>
      <c r="AA12" s="68"/>
    </row>
    <row r="13" spans="1:27" s="137" customFormat="1" ht="12.75">
      <c r="A13" s="69"/>
      <c r="B13" s="320">
        <f>IF(ISERROR(VLOOKUP(A13,ChallanDatabase,12)),"",VLOOKUP(A13,ChallanDatabase,12))</f>
      </c>
      <c r="C13" s="321">
        <f>IF(ISERROR(VLOOKUP(A13,ChallanDatabase,14)),"",VLOOKUP(A13,ChallanDatabase,14))</f>
      </c>
      <c r="D13" s="240">
        <f>IF(ISERROR(VLOOKUP(A13,ChallanDatabase,16)),"",VLOOKUP(A13,ChallanDatabase,16))</f>
      </c>
      <c r="E13" s="322">
        <f>IF(ISERROR(VLOOKUP(A13,ChallanDatabase,2)),"",VLOOKUP(A13,ChallanDatabase,2))</f>
      </c>
      <c r="F13" s="323">
        <f t="shared" si="0"/>
      </c>
      <c r="G13" s="323">
        <f>IF(ISERROR(VLOOKUP(A13,ChallanDatabase,18)),"",IF(VLOOKUP(A13,ChallanDatabase,18)=0,"",VLOOKUP(A13,ChallanDatabase,18)))</f>
      </c>
      <c r="H13" s="323">
        <f>IF(ISERROR(VLOOKUP(A13,ChallanDatabase,19)),"",IF(VLOOKUP(A13,ChallanDatabase,19)=0,"",VLOOKUP(A13,ChallanDatabase,19)))</f>
      </c>
      <c r="I13" s="323">
        <f>SUM(F13:H13)</f>
        <v>0</v>
      </c>
      <c r="J13" s="71"/>
      <c r="K13" s="68"/>
      <c r="L13" s="69"/>
      <c r="M13" s="68"/>
      <c r="N13" s="79"/>
      <c r="O13" s="86"/>
      <c r="P13" s="67"/>
      <c r="Q13" s="67"/>
      <c r="R13" s="123"/>
      <c r="S13" s="78"/>
      <c r="T13" s="78"/>
      <c r="U13" s="328">
        <f>SUM(R13:T13)</f>
        <v>0</v>
      </c>
      <c r="V13" s="69"/>
      <c r="W13" s="67"/>
      <c r="X13" s="69"/>
      <c r="Y13" s="86"/>
      <c r="Z13" s="128"/>
      <c r="AA13" s="68"/>
    </row>
    <row r="14" spans="1:27" ht="12.75">
      <c r="A14" s="69"/>
      <c r="B14" s="324">
        <f aca="true" t="shared" si="1" ref="B14:B44">IF(ISERROR(VLOOKUP(A14,ChallanDatabase,12)),"",VLOOKUP(A14,ChallanDatabase,12))</f>
      </c>
      <c r="C14" s="325">
        <f aca="true" t="shared" si="2" ref="C14:C44">IF(ISERROR(VLOOKUP(A14,ChallanDatabase,14)),"",VLOOKUP(A14,ChallanDatabase,14))</f>
      </c>
      <c r="D14" s="316">
        <f aca="true" t="shared" si="3" ref="D14:D44">IF(ISERROR(VLOOKUP(A14,ChallanDatabase,16)),"",VLOOKUP(A14,ChallanDatabase,16))</f>
      </c>
      <c r="E14" s="326">
        <f aca="true" t="shared" si="4" ref="E14:E44">IF(ISERROR(VLOOKUP(A14,ChallanDatabase,2)),"",VLOOKUP(A14,ChallanDatabase,2))</f>
      </c>
      <c r="F14" s="323">
        <f t="shared" si="0"/>
      </c>
      <c r="G14" s="327">
        <f aca="true" t="shared" si="5" ref="G14:G44">IF(ISERROR(VLOOKUP(A14,ChallanDatabase,18)),"",IF(VLOOKUP(A14,ChallanDatabase,18)=0,"",VLOOKUP(A14,ChallanDatabase,18)))</f>
      </c>
      <c r="H14" s="327">
        <f aca="true" t="shared" si="6" ref="H14:H44">IF(ISERROR(VLOOKUP(A14,ChallanDatabase,19)),"",IF(VLOOKUP(A14,ChallanDatabase,19)=0,"",VLOOKUP(A14,ChallanDatabase,19)))</f>
      </c>
      <c r="I14" s="327">
        <f aca="true" t="shared" si="7" ref="I14:I44">SUM(F14:H14)</f>
        <v>0</v>
      </c>
      <c r="J14" s="71"/>
      <c r="K14" s="68"/>
      <c r="L14" s="69"/>
      <c r="M14" s="68"/>
      <c r="N14" s="79"/>
      <c r="O14" s="86"/>
      <c r="P14" s="67"/>
      <c r="Q14" s="67"/>
      <c r="R14" s="123"/>
      <c r="S14" s="78"/>
      <c r="T14" s="78"/>
      <c r="U14" s="329">
        <f aca="true" t="shared" si="8" ref="U14:U20">SUM(R14:T14)</f>
        <v>0</v>
      </c>
      <c r="V14" s="69"/>
      <c r="W14" s="67"/>
      <c r="X14" s="69"/>
      <c r="Y14" s="86"/>
      <c r="Z14" s="128"/>
      <c r="AA14" s="68"/>
    </row>
    <row r="15" spans="1:27" ht="12.75">
      <c r="A15" s="69"/>
      <c r="B15" s="324">
        <f t="shared" si="1"/>
      </c>
      <c r="C15" s="325">
        <f t="shared" si="2"/>
      </c>
      <c r="D15" s="316">
        <f t="shared" si="3"/>
      </c>
      <c r="E15" s="326">
        <f t="shared" si="4"/>
      </c>
      <c r="F15" s="323">
        <f t="shared" si="0"/>
      </c>
      <c r="G15" s="327">
        <f t="shared" si="5"/>
      </c>
      <c r="H15" s="327">
        <f t="shared" si="6"/>
      </c>
      <c r="I15" s="327">
        <f t="shared" si="7"/>
        <v>0</v>
      </c>
      <c r="J15" s="71"/>
      <c r="K15" s="68"/>
      <c r="L15" s="69"/>
      <c r="M15" s="68"/>
      <c r="N15" s="79"/>
      <c r="O15" s="86"/>
      <c r="P15" s="67"/>
      <c r="Q15" s="67"/>
      <c r="R15" s="123"/>
      <c r="S15" s="78"/>
      <c r="T15" s="78"/>
      <c r="U15" s="329">
        <f t="shared" si="8"/>
        <v>0</v>
      </c>
      <c r="V15" s="69"/>
      <c r="W15" s="67"/>
      <c r="X15" s="69"/>
      <c r="Y15" s="86"/>
      <c r="Z15" s="128"/>
      <c r="AA15" s="68"/>
    </row>
    <row r="16" spans="1:27" ht="12.75">
      <c r="A16" s="69"/>
      <c r="B16" s="324">
        <f t="shared" si="1"/>
      </c>
      <c r="C16" s="325">
        <f t="shared" si="2"/>
      </c>
      <c r="D16" s="316">
        <f t="shared" si="3"/>
      </c>
      <c r="E16" s="326">
        <f t="shared" si="4"/>
      </c>
      <c r="F16" s="323">
        <f t="shared" si="0"/>
      </c>
      <c r="G16" s="327">
        <f t="shared" si="5"/>
      </c>
      <c r="H16" s="327">
        <f t="shared" si="6"/>
      </c>
      <c r="I16" s="327">
        <f t="shared" si="7"/>
        <v>0</v>
      </c>
      <c r="J16" s="71"/>
      <c r="K16" s="68"/>
      <c r="L16" s="69"/>
      <c r="M16" s="68"/>
      <c r="N16" s="79"/>
      <c r="O16" s="86"/>
      <c r="P16" s="67"/>
      <c r="Q16" s="67"/>
      <c r="R16" s="123"/>
      <c r="S16" s="78"/>
      <c r="T16" s="78"/>
      <c r="U16" s="329">
        <f t="shared" si="8"/>
        <v>0</v>
      </c>
      <c r="V16" s="69"/>
      <c r="W16" s="67"/>
      <c r="X16" s="69"/>
      <c r="Y16" s="86"/>
      <c r="Z16" s="128"/>
      <c r="AA16" s="68"/>
    </row>
    <row r="17" spans="1:27" ht="12.75">
      <c r="A17" s="69"/>
      <c r="B17" s="324">
        <f t="shared" si="1"/>
      </c>
      <c r="C17" s="325">
        <f t="shared" si="2"/>
      </c>
      <c r="D17" s="316">
        <f t="shared" si="3"/>
      </c>
      <c r="E17" s="326">
        <f t="shared" si="4"/>
      </c>
      <c r="F17" s="323">
        <f t="shared" si="0"/>
      </c>
      <c r="G17" s="327">
        <f t="shared" si="5"/>
      </c>
      <c r="H17" s="327">
        <f t="shared" si="6"/>
      </c>
      <c r="I17" s="327">
        <f t="shared" si="7"/>
        <v>0</v>
      </c>
      <c r="J17" s="71"/>
      <c r="K17" s="68"/>
      <c r="L17" s="69"/>
      <c r="M17" s="68"/>
      <c r="N17" s="79"/>
      <c r="O17" s="86"/>
      <c r="P17" s="67"/>
      <c r="Q17" s="67"/>
      <c r="R17" s="123"/>
      <c r="S17" s="78"/>
      <c r="T17" s="78"/>
      <c r="U17" s="329">
        <f t="shared" si="8"/>
        <v>0</v>
      </c>
      <c r="V17" s="69"/>
      <c r="W17" s="67"/>
      <c r="X17" s="69"/>
      <c r="Y17" s="86"/>
      <c r="Z17" s="128"/>
      <c r="AA17" s="68"/>
    </row>
    <row r="18" spans="1:27" ht="12.75">
      <c r="A18" s="69"/>
      <c r="B18" s="324">
        <f t="shared" si="1"/>
      </c>
      <c r="C18" s="325">
        <f t="shared" si="2"/>
      </c>
      <c r="D18" s="316">
        <f t="shared" si="3"/>
      </c>
      <c r="E18" s="326">
        <f t="shared" si="4"/>
      </c>
      <c r="F18" s="323">
        <f t="shared" si="0"/>
      </c>
      <c r="G18" s="327">
        <f t="shared" si="5"/>
      </c>
      <c r="H18" s="327">
        <f t="shared" si="6"/>
      </c>
      <c r="I18" s="327">
        <f t="shared" si="7"/>
        <v>0</v>
      </c>
      <c r="J18" s="71"/>
      <c r="K18" s="68"/>
      <c r="L18" s="69"/>
      <c r="M18" s="68"/>
      <c r="N18" s="79"/>
      <c r="O18" s="86"/>
      <c r="P18" s="67"/>
      <c r="Q18" s="67"/>
      <c r="R18" s="123"/>
      <c r="S18" s="78"/>
      <c r="T18" s="78"/>
      <c r="U18" s="329">
        <f>SUM(R18:T18)</f>
        <v>0</v>
      </c>
      <c r="V18" s="69"/>
      <c r="W18" s="67"/>
      <c r="X18" s="69"/>
      <c r="Y18" s="86"/>
      <c r="Z18" s="128"/>
      <c r="AA18" s="68"/>
    </row>
    <row r="19" spans="1:27" ht="12.75">
      <c r="A19" s="69"/>
      <c r="B19" s="324">
        <f t="shared" si="1"/>
      </c>
      <c r="C19" s="325">
        <f t="shared" si="2"/>
      </c>
      <c r="D19" s="316">
        <f t="shared" si="3"/>
      </c>
      <c r="E19" s="326">
        <f t="shared" si="4"/>
      </c>
      <c r="F19" s="323">
        <f t="shared" si="0"/>
      </c>
      <c r="G19" s="327">
        <f t="shared" si="5"/>
      </c>
      <c r="H19" s="327">
        <f t="shared" si="6"/>
      </c>
      <c r="I19" s="327">
        <f t="shared" si="7"/>
        <v>0</v>
      </c>
      <c r="J19" s="71"/>
      <c r="K19" s="68"/>
      <c r="L19" s="69"/>
      <c r="M19" s="68"/>
      <c r="N19" s="79"/>
      <c r="O19" s="86"/>
      <c r="P19" s="67"/>
      <c r="Q19" s="67"/>
      <c r="R19" s="123"/>
      <c r="S19" s="78"/>
      <c r="T19" s="78"/>
      <c r="U19" s="329">
        <f>SUM(R19:T19)</f>
        <v>0</v>
      </c>
      <c r="V19" s="69"/>
      <c r="W19" s="67"/>
      <c r="X19" s="69"/>
      <c r="Y19" s="86"/>
      <c r="Z19" s="128"/>
      <c r="AA19" s="68"/>
    </row>
    <row r="20" spans="1:27" ht="12.75">
      <c r="A20" s="69"/>
      <c r="B20" s="324">
        <f t="shared" si="1"/>
      </c>
      <c r="C20" s="325">
        <f t="shared" si="2"/>
      </c>
      <c r="D20" s="316">
        <f t="shared" si="3"/>
      </c>
      <c r="E20" s="326">
        <f t="shared" si="4"/>
      </c>
      <c r="F20" s="323">
        <f t="shared" si="0"/>
      </c>
      <c r="G20" s="327">
        <f t="shared" si="5"/>
      </c>
      <c r="H20" s="327">
        <f t="shared" si="6"/>
      </c>
      <c r="I20" s="327">
        <f t="shared" si="7"/>
        <v>0</v>
      </c>
      <c r="J20" s="71"/>
      <c r="K20" s="68"/>
      <c r="L20" s="138"/>
      <c r="M20" s="68"/>
      <c r="N20" s="79"/>
      <c r="O20" s="86"/>
      <c r="P20" s="67"/>
      <c r="Q20" s="67"/>
      <c r="R20" s="123"/>
      <c r="S20" s="78"/>
      <c r="T20" s="78"/>
      <c r="U20" s="329">
        <f t="shared" si="8"/>
        <v>0</v>
      </c>
      <c r="V20" s="69"/>
      <c r="W20" s="67"/>
      <c r="X20" s="69"/>
      <c r="Y20" s="86"/>
      <c r="Z20" s="128"/>
      <c r="AA20" s="68"/>
    </row>
    <row r="21" spans="1:27" ht="12.75">
      <c r="A21" s="69"/>
      <c r="B21" s="324">
        <f t="shared" si="1"/>
      </c>
      <c r="C21" s="325">
        <f t="shared" si="2"/>
      </c>
      <c r="D21" s="316">
        <f t="shared" si="3"/>
      </c>
      <c r="E21" s="326">
        <f t="shared" si="4"/>
      </c>
      <c r="F21" s="323">
        <f t="shared" si="0"/>
      </c>
      <c r="G21" s="327">
        <f t="shared" si="5"/>
      </c>
      <c r="H21" s="327">
        <f t="shared" si="6"/>
      </c>
      <c r="I21" s="327">
        <f t="shared" si="7"/>
        <v>0</v>
      </c>
      <c r="J21" s="71"/>
      <c r="K21" s="68"/>
      <c r="L21" s="69"/>
      <c r="M21" s="68"/>
      <c r="N21" s="79"/>
      <c r="O21" s="86"/>
      <c r="P21" s="67"/>
      <c r="Q21" s="67"/>
      <c r="R21" s="123"/>
      <c r="S21" s="78"/>
      <c r="T21" s="78"/>
      <c r="U21" s="329">
        <f aca="true" t="shared" si="9" ref="U21:U52">SUM(R21:T21)</f>
        <v>0</v>
      </c>
      <c r="V21" s="69"/>
      <c r="W21" s="67"/>
      <c r="X21" s="69"/>
      <c r="Y21" s="86"/>
      <c r="Z21" s="128"/>
      <c r="AA21" s="68"/>
    </row>
    <row r="22" spans="1:27" ht="12.75">
      <c r="A22" s="69"/>
      <c r="B22" s="324">
        <f t="shared" si="1"/>
      </c>
      <c r="C22" s="325">
        <f t="shared" si="2"/>
      </c>
      <c r="D22" s="316">
        <f t="shared" si="3"/>
      </c>
      <c r="E22" s="326">
        <f t="shared" si="4"/>
      </c>
      <c r="F22" s="323">
        <f t="shared" si="0"/>
      </c>
      <c r="G22" s="327">
        <f t="shared" si="5"/>
      </c>
      <c r="H22" s="327">
        <f t="shared" si="6"/>
      </c>
      <c r="I22" s="327">
        <f t="shared" si="7"/>
        <v>0</v>
      </c>
      <c r="J22" s="71"/>
      <c r="K22" s="68"/>
      <c r="L22" s="69"/>
      <c r="M22" s="68"/>
      <c r="N22" s="79"/>
      <c r="O22" s="86"/>
      <c r="P22" s="67"/>
      <c r="Q22" s="67"/>
      <c r="R22" s="123"/>
      <c r="S22" s="78"/>
      <c r="T22" s="78"/>
      <c r="U22" s="329">
        <f t="shared" si="9"/>
        <v>0</v>
      </c>
      <c r="V22" s="69"/>
      <c r="W22" s="67"/>
      <c r="X22" s="69"/>
      <c r="Y22" s="86"/>
      <c r="Z22" s="128"/>
      <c r="AA22" s="68"/>
    </row>
    <row r="23" spans="1:27" s="137" customFormat="1" ht="12.75">
      <c r="A23" s="69"/>
      <c r="B23" s="320">
        <f t="shared" si="1"/>
      </c>
      <c r="C23" s="321">
        <f t="shared" si="2"/>
      </c>
      <c r="D23" s="240">
        <f t="shared" si="3"/>
      </c>
      <c r="E23" s="322">
        <f t="shared" si="4"/>
      </c>
      <c r="F23" s="323">
        <f t="shared" si="0"/>
      </c>
      <c r="G23" s="323">
        <f t="shared" si="5"/>
      </c>
      <c r="H23" s="323">
        <f t="shared" si="6"/>
      </c>
      <c r="I23" s="323">
        <f t="shared" si="7"/>
        <v>0</v>
      </c>
      <c r="J23" s="71"/>
      <c r="K23" s="68"/>
      <c r="L23" s="69"/>
      <c r="M23" s="68"/>
      <c r="N23" s="79"/>
      <c r="O23" s="86"/>
      <c r="P23" s="67"/>
      <c r="Q23" s="67"/>
      <c r="R23" s="123"/>
      <c r="S23" s="78"/>
      <c r="T23" s="78"/>
      <c r="U23" s="328">
        <f t="shared" si="9"/>
        <v>0</v>
      </c>
      <c r="V23" s="69"/>
      <c r="W23" s="67"/>
      <c r="X23" s="69"/>
      <c r="Y23" s="86"/>
      <c r="Z23" s="128"/>
      <c r="AA23" s="68"/>
    </row>
    <row r="24" spans="1:27" s="137" customFormat="1" ht="12.75">
      <c r="A24" s="69"/>
      <c r="B24" s="320">
        <f t="shared" si="1"/>
      </c>
      <c r="C24" s="321">
        <f t="shared" si="2"/>
      </c>
      <c r="D24" s="240">
        <f t="shared" si="3"/>
      </c>
      <c r="E24" s="322">
        <f t="shared" si="4"/>
      </c>
      <c r="F24" s="323">
        <f t="shared" si="0"/>
      </c>
      <c r="G24" s="323">
        <f t="shared" si="5"/>
      </c>
      <c r="H24" s="323">
        <f t="shared" si="6"/>
      </c>
      <c r="I24" s="323">
        <f t="shared" si="7"/>
        <v>0</v>
      </c>
      <c r="J24" s="71"/>
      <c r="K24" s="68"/>
      <c r="L24" s="69"/>
      <c r="M24" s="68"/>
      <c r="N24" s="79"/>
      <c r="O24" s="86"/>
      <c r="P24" s="67"/>
      <c r="Q24" s="67"/>
      <c r="R24" s="123"/>
      <c r="S24" s="78"/>
      <c r="T24" s="78"/>
      <c r="U24" s="328">
        <f t="shared" si="9"/>
        <v>0</v>
      </c>
      <c r="V24" s="69"/>
      <c r="W24" s="67"/>
      <c r="X24" s="69"/>
      <c r="Y24" s="86"/>
      <c r="Z24" s="128"/>
      <c r="AA24" s="68"/>
    </row>
    <row r="25" spans="1:27" s="137" customFormat="1" ht="12.75">
      <c r="A25" s="69"/>
      <c r="B25" s="320">
        <f t="shared" si="1"/>
      </c>
      <c r="C25" s="321">
        <f t="shared" si="2"/>
      </c>
      <c r="D25" s="240">
        <f t="shared" si="3"/>
      </c>
      <c r="E25" s="322">
        <f t="shared" si="4"/>
      </c>
      <c r="F25" s="323">
        <f t="shared" si="0"/>
      </c>
      <c r="G25" s="323">
        <f t="shared" si="5"/>
      </c>
      <c r="H25" s="323">
        <f t="shared" si="6"/>
      </c>
      <c r="I25" s="323">
        <f t="shared" si="7"/>
        <v>0</v>
      </c>
      <c r="J25" s="71"/>
      <c r="K25" s="68"/>
      <c r="L25" s="69"/>
      <c r="M25" s="68"/>
      <c r="N25" s="79"/>
      <c r="O25" s="86"/>
      <c r="P25" s="67"/>
      <c r="Q25" s="67"/>
      <c r="R25" s="123"/>
      <c r="S25" s="78"/>
      <c r="T25" s="78"/>
      <c r="U25" s="328">
        <f t="shared" si="9"/>
        <v>0</v>
      </c>
      <c r="V25" s="69"/>
      <c r="W25" s="67"/>
      <c r="X25" s="69"/>
      <c r="Y25" s="86"/>
      <c r="Z25" s="128"/>
      <c r="AA25" s="68"/>
    </row>
    <row r="26" spans="1:27" s="137" customFormat="1" ht="12.75">
      <c r="A26" s="69"/>
      <c r="B26" s="320">
        <f t="shared" si="1"/>
      </c>
      <c r="C26" s="321">
        <f t="shared" si="2"/>
      </c>
      <c r="D26" s="240">
        <f t="shared" si="3"/>
      </c>
      <c r="E26" s="322">
        <f t="shared" si="4"/>
      </c>
      <c r="F26" s="323">
        <f t="shared" si="0"/>
      </c>
      <c r="G26" s="323">
        <f t="shared" si="5"/>
      </c>
      <c r="H26" s="323">
        <f t="shared" si="6"/>
      </c>
      <c r="I26" s="323">
        <f t="shared" si="7"/>
        <v>0</v>
      </c>
      <c r="J26" s="71"/>
      <c r="K26" s="68"/>
      <c r="L26" s="69"/>
      <c r="M26" s="68"/>
      <c r="N26" s="79"/>
      <c r="O26" s="86"/>
      <c r="P26" s="67"/>
      <c r="Q26" s="67"/>
      <c r="R26" s="123"/>
      <c r="S26" s="78"/>
      <c r="T26" s="78"/>
      <c r="U26" s="328">
        <f t="shared" si="9"/>
        <v>0</v>
      </c>
      <c r="V26" s="69"/>
      <c r="W26" s="67"/>
      <c r="X26" s="69"/>
      <c r="Y26" s="86"/>
      <c r="Z26" s="128"/>
      <c r="AA26" s="68"/>
    </row>
    <row r="27" spans="1:27" s="137" customFormat="1" ht="12.75">
      <c r="A27" s="69"/>
      <c r="B27" s="320">
        <f t="shared" si="1"/>
      </c>
      <c r="C27" s="321">
        <f t="shared" si="2"/>
      </c>
      <c r="D27" s="240">
        <f t="shared" si="3"/>
      </c>
      <c r="E27" s="322">
        <f t="shared" si="4"/>
      </c>
      <c r="F27" s="323">
        <f t="shared" si="0"/>
      </c>
      <c r="G27" s="323">
        <f t="shared" si="5"/>
      </c>
      <c r="H27" s="323">
        <f t="shared" si="6"/>
      </c>
      <c r="I27" s="323">
        <f t="shared" si="7"/>
        <v>0</v>
      </c>
      <c r="J27" s="71"/>
      <c r="K27" s="68"/>
      <c r="L27" s="69"/>
      <c r="M27" s="68"/>
      <c r="N27" s="79"/>
      <c r="O27" s="86"/>
      <c r="P27" s="67"/>
      <c r="Q27" s="67"/>
      <c r="R27" s="123"/>
      <c r="S27" s="78"/>
      <c r="T27" s="78"/>
      <c r="U27" s="328">
        <f t="shared" si="9"/>
        <v>0</v>
      </c>
      <c r="V27" s="69"/>
      <c r="W27" s="67"/>
      <c r="X27" s="69"/>
      <c r="Y27" s="86"/>
      <c r="Z27" s="128"/>
      <c r="AA27" s="68"/>
    </row>
    <row r="28" spans="1:27" s="137" customFormat="1" ht="12.75">
      <c r="A28" s="69"/>
      <c r="B28" s="320">
        <f t="shared" si="1"/>
      </c>
      <c r="C28" s="321">
        <f t="shared" si="2"/>
      </c>
      <c r="D28" s="240">
        <f t="shared" si="3"/>
      </c>
      <c r="E28" s="322">
        <f t="shared" si="4"/>
      </c>
      <c r="F28" s="323">
        <f t="shared" si="0"/>
      </c>
      <c r="G28" s="323">
        <f t="shared" si="5"/>
      </c>
      <c r="H28" s="323">
        <f t="shared" si="6"/>
      </c>
      <c r="I28" s="323">
        <f t="shared" si="7"/>
        <v>0</v>
      </c>
      <c r="J28" s="71"/>
      <c r="K28" s="68"/>
      <c r="L28" s="69"/>
      <c r="M28" s="68"/>
      <c r="N28" s="79"/>
      <c r="O28" s="86"/>
      <c r="P28" s="67"/>
      <c r="Q28" s="67"/>
      <c r="R28" s="123"/>
      <c r="S28" s="78"/>
      <c r="T28" s="78"/>
      <c r="U28" s="328">
        <f t="shared" si="9"/>
        <v>0</v>
      </c>
      <c r="V28" s="69"/>
      <c r="W28" s="67"/>
      <c r="X28" s="69"/>
      <c r="Y28" s="86"/>
      <c r="Z28" s="128"/>
      <c r="AA28" s="68"/>
    </row>
    <row r="29" spans="1:27" s="137" customFormat="1" ht="12.75">
      <c r="A29" s="69"/>
      <c r="B29" s="320">
        <f t="shared" si="1"/>
      </c>
      <c r="C29" s="321">
        <f t="shared" si="2"/>
      </c>
      <c r="D29" s="240">
        <f t="shared" si="3"/>
      </c>
      <c r="E29" s="322">
        <f t="shared" si="4"/>
      </c>
      <c r="F29" s="323">
        <f t="shared" si="0"/>
      </c>
      <c r="G29" s="323">
        <f t="shared" si="5"/>
      </c>
      <c r="H29" s="323">
        <f t="shared" si="6"/>
      </c>
      <c r="I29" s="323">
        <f t="shared" si="7"/>
        <v>0</v>
      </c>
      <c r="J29" s="71"/>
      <c r="K29" s="68"/>
      <c r="L29" s="69"/>
      <c r="M29" s="68"/>
      <c r="N29" s="79"/>
      <c r="O29" s="86"/>
      <c r="P29" s="67"/>
      <c r="Q29" s="67"/>
      <c r="R29" s="123"/>
      <c r="S29" s="78"/>
      <c r="T29" s="78"/>
      <c r="U29" s="328">
        <f t="shared" si="9"/>
        <v>0</v>
      </c>
      <c r="V29" s="69"/>
      <c r="W29" s="67"/>
      <c r="X29" s="69"/>
      <c r="Y29" s="86"/>
      <c r="Z29" s="128"/>
      <c r="AA29" s="68"/>
    </row>
    <row r="30" spans="1:27" s="137" customFormat="1" ht="12.75">
      <c r="A30" s="69"/>
      <c r="B30" s="320">
        <f t="shared" si="1"/>
      </c>
      <c r="C30" s="321">
        <f t="shared" si="2"/>
      </c>
      <c r="D30" s="240">
        <f t="shared" si="3"/>
      </c>
      <c r="E30" s="322">
        <f t="shared" si="4"/>
      </c>
      <c r="F30" s="323">
        <f t="shared" si="0"/>
      </c>
      <c r="G30" s="323">
        <f t="shared" si="5"/>
      </c>
      <c r="H30" s="323">
        <f t="shared" si="6"/>
      </c>
      <c r="I30" s="323">
        <f t="shared" si="7"/>
        <v>0</v>
      </c>
      <c r="J30" s="71"/>
      <c r="K30" s="68"/>
      <c r="L30" s="69"/>
      <c r="M30" s="68"/>
      <c r="N30" s="79"/>
      <c r="O30" s="86"/>
      <c r="P30" s="67"/>
      <c r="Q30" s="67"/>
      <c r="R30" s="123"/>
      <c r="S30" s="78"/>
      <c r="T30" s="78"/>
      <c r="U30" s="328">
        <f t="shared" si="9"/>
        <v>0</v>
      </c>
      <c r="V30" s="69"/>
      <c r="W30" s="67"/>
      <c r="X30" s="69"/>
      <c r="Y30" s="86"/>
      <c r="Z30" s="128"/>
      <c r="AA30" s="68"/>
    </row>
    <row r="31" spans="1:27" s="137" customFormat="1" ht="12.75">
      <c r="A31" s="69"/>
      <c r="B31" s="320">
        <f t="shared" si="1"/>
      </c>
      <c r="C31" s="321">
        <f t="shared" si="2"/>
      </c>
      <c r="D31" s="240">
        <f t="shared" si="3"/>
      </c>
      <c r="E31" s="322">
        <f t="shared" si="4"/>
      </c>
      <c r="F31" s="323">
        <f t="shared" si="0"/>
      </c>
      <c r="G31" s="323">
        <f t="shared" si="5"/>
      </c>
      <c r="H31" s="323">
        <f t="shared" si="6"/>
      </c>
      <c r="I31" s="323">
        <f t="shared" si="7"/>
        <v>0</v>
      </c>
      <c r="J31" s="71"/>
      <c r="K31" s="68"/>
      <c r="L31" s="69"/>
      <c r="M31" s="68"/>
      <c r="N31" s="79"/>
      <c r="O31" s="86"/>
      <c r="P31" s="67"/>
      <c r="Q31" s="67"/>
      <c r="R31" s="123"/>
      <c r="S31" s="78"/>
      <c r="T31" s="78"/>
      <c r="U31" s="328">
        <f t="shared" si="9"/>
        <v>0</v>
      </c>
      <c r="V31" s="69"/>
      <c r="W31" s="67"/>
      <c r="X31" s="69"/>
      <c r="Y31" s="86"/>
      <c r="Z31" s="128"/>
      <c r="AA31" s="68"/>
    </row>
    <row r="32" spans="1:27" s="137" customFormat="1" ht="12.75">
      <c r="A32" s="69"/>
      <c r="B32" s="320">
        <f t="shared" si="1"/>
      </c>
      <c r="C32" s="321">
        <f t="shared" si="2"/>
      </c>
      <c r="D32" s="240">
        <f t="shared" si="3"/>
      </c>
      <c r="E32" s="322">
        <f t="shared" si="4"/>
      </c>
      <c r="F32" s="323">
        <f t="shared" si="0"/>
      </c>
      <c r="G32" s="323">
        <f t="shared" si="5"/>
      </c>
      <c r="H32" s="323">
        <f t="shared" si="6"/>
      </c>
      <c r="I32" s="323">
        <f t="shared" si="7"/>
        <v>0</v>
      </c>
      <c r="J32" s="71"/>
      <c r="K32" s="68"/>
      <c r="L32" s="69"/>
      <c r="M32" s="68"/>
      <c r="N32" s="79"/>
      <c r="O32" s="86"/>
      <c r="P32" s="67"/>
      <c r="Q32" s="67"/>
      <c r="R32" s="123"/>
      <c r="S32" s="78"/>
      <c r="T32" s="78"/>
      <c r="U32" s="328">
        <f t="shared" si="9"/>
        <v>0</v>
      </c>
      <c r="V32" s="69"/>
      <c r="W32" s="67"/>
      <c r="X32" s="69"/>
      <c r="Y32" s="86"/>
      <c r="Z32" s="128"/>
      <c r="AA32" s="68"/>
    </row>
    <row r="33" spans="1:27" s="137" customFormat="1" ht="12.75">
      <c r="A33" s="69"/>
      <c r="B33" s="320">
        <f t="shared" si="1"/>
      </c>
      <c r="C33" s="321">
        <f t="shared" si="2"/>
      </c>
      <c r="D33" s="240">
        <f t="shared" si="3"/>
      </c>
      <c r="E33" s="322">
        <f t="shared" si="4"/>
      </c>
      <c r="F33" s="323">
        <f t="shared" si="0"/>
      </c>
      <c r="G33" s="323">
        <f t="shared" si="5"/>
      </c>
      <c r="H33" s="323">
        <f t="shared" si="6"/>
      </c>
      <c r="I33" s="323">
        <f t="shared" si="7"/>
        <v>0</v>
      </c>
      <c r="J33" s="71"/>
      <c r="K33" s="68"/>
      <c r="L33" s="69"/>
      <c r="M33" s="68"/>
      <c r="N33" s="79"/>
      <c r="O33" s="86"/>
      <c r="P33" s="67"/>
      <c r="Q33" s="67"/>
      <c r="R33" s="123"/>
      <c r="S33" s="78"/>
      <c r="T33" s="78"/>
      <c r="U33" s="328">
        <f t="shared" si="9"/>
        <v>0</v>
      </c>
      <c r="V33" s="69"/>
      <c r="W33" s="67"/>
      <c r="X33" s="69"/>
      <c r="Y33" s="86"/>
      <c r="Z33" s="128"/>
      <c r="AA33" s="68"/>
    </row>
    <row r="34" spans="1:27" s="137" customFormat="1" ht="12.75">
      <c r="A34" s="69"/>
      <c r="B34" s="320">
        <f t="shared" si="1"/>
      </c>
      <c r="C34" s="321">
        <f t="shared" si="2"/>
      </c>
      <c r="D34" s="240">
        <f t="shared" si="3"/>
      </c>
      <c r="E34" s="322">
        <f t="shared" si="4"/>
      </c>
      <c r="F34" s="323">
        <f t="shared" si="0"/>
      </c>
      <c r="G34" s="323">
        <f t="shared" si="5"/>
      </c>
      <c r="H34" s="323">
        <f t="shared" si="6"/>
      </c>
      <c r="I34" s="323">
        <f t="shared" si="7"/>
        <v>0</v>
      </c>
      <c r="J34" s="71"/>
      <c r="K34" s="68"/>
      <c r="L34" s="69"/>
      <c r="M34" s="68"/>
      <c r="N34" s="79"/>
      <c r="O34" s="86"/>
      <c r="P34" s="67"/>
      <c r="Q34" s="67"/>
      <c r="R34" s="123"/>
      <c r="S34" s="78"/>
      <c r="T34" s="78"/>
      <c r="U34" s="328">
        <f t="shared" si="9"/>
        <v>0</v>
      </c>
      <c r="V34" s="69"/>
      <c r="W34" s="67"/>
      <c r="X34" s="69"/>
      <c r="Y34" s="86"/>
      <c r="Z34" s="128"/>
      <c r="AA34" s="68"/>
    </row>
    <row r="35" spans="1:27" s="137" customFormat="1" ht="12.75">
      <c r="A35" s="69"/>
      <c r="B35" s="320">
        <f t="shared" si="1"/>
      </c>
      <c r="C35" s="321">
        <f t="shared" si="2"/>
      </c>
      <c r="D35" s="240">
        <f t="shared" si="3"/>
      </c>
      <c r="E35" s="322">
        <f t="shared" si="4"/>
      </c>
      <c r="F35" s="323">
        <f t="shared" si="0"/>
      </c>
      <c r="G35" s="323">
        <f t="shared" si="5"/>
      </c>
      <c r="H35" s="323">
        <f t="shared" si="6"/>
      </c>
      <c r="I35" s="323">
        <f t="shared" si="7"/>
        <v>0</v>
      </c>
      <c r="J35" s="71"/>
      <c r="K35" s="68"/>
      <c r="L35" s="69"/>
      <c r="M35" s="68"/>
      <c r="N35" s="79"/>
      <c r="O35" s="86"/>
      <c r="P35" s="67"/>
      <c r="Q35" s="67"/>
      <c r="R35" s="123"/>
      <c r="S35" s="78"/>
      <c r="T35" s="78"/>
      <c r="U35" s="328">
        <f t="shared" si="9"/>
        <v>0</v>
      </c>
      <c r="V35" s="69"/>
      <c r="W35" s="67"/>
      <c r="X35" s="69"/>
      <c r="Y35" s="86"/>
      <c r="Z35" s="128"/>
      <c r="AA35" s="68"/>
    </row>
    <row r="36" spans="1:27" s="137" customFormat="1" ht="12.75">
      <c r="A36" s="69"/>
      <c r="B36" s="320">
        <f t="shared" si="1"/>
      </c>
      <c r="C36" s="321">
        <f t="shared" si="2"/>
      </c>
      <c r="D36" s="240">
        <f t="shared" si="3"/>
      </c>
      <c r="E36" s="322">
        <f t="shared" si="4"/>
      </c>
      <c r="F36" s="323">
        <f t="shared" si="0"/>
      </c>
      <c r="G36" s="323">
        <f t="shared" si="5"/>
      </c>
      <c r="H36" s="323">
        <f t="shared" si="6"/>
      </c>
      <c r="I36" s="323">
        <f t="shared" si="7"/>
        <v>0</v>
      </c>
      <c r="J36" s="71"/>
      <c r="K36" s="68"/>
      <c r="L36" s="69"/>
      <c r="M36" s="68"/>
      <c r="N36" s="79"/>
      <c r="O36" s="86"/>
      <c r="P36" s="67"/>
      <c r="Q36" s="67"/>
      <c r="R36" s="123"/>
      <c r="S36" s="78"/>
      <c r="T36" s="78"/>
      <c r="U36" s="328">
        <f t="shared" si="9"/>
        <v>0</v>
      </c>
      <c r="V36" s="69"/>
      <c r="W36" s="67"/>
      <c r="X36" s="69"/>
      <c r="Y36" s="86"/>
      <c r="Z36" s="128"/>
      <c r="AA36" s="68"/>
    </row>
    <row r="37" spans="1:27" s="137" customFormat="1" ht="12.75">
      <c r="A37" s="69"/>
      <c r="B37" s="320">
        <f t="shared" si="1"/>
      </c>
      <c r="C37" s="321">
        <f t="shared" si="2"/>
      </c>
      <c r="D37" s="240">
        <f t="shared" si="3"/>
      </c>
      <c r="E37" s="322">
        <f t="shared" si="4"/>
      </c>
      <c r="F37" s="323">
        <f t="shared" si="0"/>
      </c>
      <c r="G37" s="323">
        <f t="shared" si="5"/>
      </c>
      <c r="H37" s="323">
        <f t="shared" si="6"/>
      </c>
      <c r="I37" s="323">
        <f t="shared" si="7"/>
        <v>0</v>
      </c>
      <c r="J37" s="71"/>
      <c r="K37" s="68"/>
      <c r="L37" s="69"/>
      <c r="M37" s="68"/>
      <c r="N37" s="79"/>
      <c r="O37" s="86"/>
      <c r="P37" s="67"/>
      <c r="Q37" s="67"/>
      <c r="R37" s="123"/>
      <c r="S37" s="78"/>
      <c r="T37" s="78"/>
      <c r="U37" s="328">
        <f t="shared" si="9"/>
        <v>0</v>
      </c>
      <c r="V37" s="69"/>
      <c r="W37" s="67"/>
      <c r="X37" s="69"/>
      <c r="Y37" s="86"/>
      <c r="Z37" s="128"/>
      <c r="AA37" s="68"/>
    </row>
    <row r="38" spans="1:27" s="137" customFormat="1" ht="12.75">
      <c r="A38" s="69"/>
      <c r="B38" s="320">
        <f t="shared" si="1"/>
      </c>
      <c r="C38" s="321">
        <f t="shared" si="2"/>
      </c>
      <c r="D38" s="240">
        <f t="shared" si="3"/>
      </c>
      <c r="E38" s="322">
        <f t="shared" si="4"/>
      </c>
      <c r="F38" s="323">
        <f t="shared" si="0"/>
      </c>
      <c r="G38" s="323">
        <f t="shared" si="5"/>
      </c>
      <c r="H38" s="323">
        <f t="shared" si="6"/>
      </c>
      <c r="I38" s="323">
        <f t="shared" si="7"/>
        <v>0</v>
      </c>
      <c r="J38" s="71"/>
      <c r="K38" s="68"/>
      <c r="L38" s="69"/>
      <c r="M38" s="68"/>
      <c r="N38" s="79"/>
      <c r="O38" s="86"/>
      <c r="P38" s="67"/>
      <c r="Q38" s="67"/>
      <c r="R38" s="123"/>
      <c r="S38" s="78"/>
      <c r="T38" s="78"/>
      <c r="U38" s="328">
        <f t="shared" si="9"/>
        <v>0</v>
      </c>
      <c r="V38" s="69"/>
      <c r="W38" s="67"/>
      <c r="X38" s="69"/>
      <c r="Y38" s="86"/>
      <c r="Z38" s="128"/>
      <c r="AA38" s="68"/>
    </row>
    <row r="39" spans="1:27" s="137" customFormat="1" ht="12.75">
      <c r="A39" s="69"/>
      <c r="B39" s="320">
        <f t="shared" si="1"/>
      </c>
      <c r="C39" s="321">
        <f t="shared" si="2"/>
      </c>
      <c r="D39" s="240">
        <f t="shared" si="3"/>
      </c>
      <c r="E39" s="322">
        <f t="shared" si="4"/>
      </c>
      <c r="F39" s="323">
        <f t="shared" si="0"/>
      </c>
      <c r="G39" s="323">
        <f t="shared" si="5"/>
      </c>
      <c r="H39" s="323">
        <f t="shared" si="6"/>
      </c>
      <c r="I39" s="323">
        <f t="shared" si="7"/>
        <v>0</v>
      </c>
      <c r="J39" s="71"/>
      <c r="K39" s="68"/>
      <c r="L39" s="69"/>
      <c r="M39" s="68"/>
      <c r="N39" s="79"/>
      <c r="O39" s="86"/>
      <c r="P39" s="67"/>
      <c r="Q39" s="67"/>
      <c r="R39" s="123"/>
      <c r="S39" s="78"/>
      <c r="T39" s="78"/>
      <c r="U39" s="328">
        <f t="shared" si="9"/>
        <v>0</v>
      </c>
      <c r="V39" s="69"/>
      <c r="W39" s="67"/>
      <c r="X39" s="69"/>
      <c r="Y39" s="86"/>
      <c r="Z39" s="128"/>
      <c r="AA39" s="68"/>
    </row>
    <row r="40" spans="1:27" s="137" customFormat="1" ht="12.75">
      <c r="A40" s="69"/>
      <c r="B40" s="320">
        <f t="shared" si="1"/>
      </c>
      <c r="C40" s="321">
        <f t="shared" si="2"/>
      </c>
      <c r="D40" s="240">
        <f t="shared" si="3"/>
      </c>
      <c r="E40" s="322">
        <f t="shared" si="4"/>
      </c>
      <c r="F40" s="323">
        <f t="shared" si="0"/>
      </c>
      <c r="G40" s="323">
        <f t="shared" si="5"/>
      </c>
      <c r="H40" s="323">
        <f t="shared" si="6"/>
      </c>
      <c r="I40" s="323">
        <f t="shared" si="7"/>
        <v>0</v>
      </c>
      <c r="J40" s="71"/>
      <c r="K40" s="68"/>
      <c r="L40" s="69"/>
      <c r="M40" s="68"/>
      <c r="N40" s="79"/>
      <c r="O40" s="86"/>
      <c r="P40" s="67"/>
      <c r="Q40" s="67"/>
      <c r="R40" s="123"/>
      <c r="S40" s="78"/>
      <c r="T40" s="78"/>
      <c r="U40" s="328">
        <f t="shared" si="9"/>
        <v>0</v>
      </c>
      <c r="V40" s="69"/>
      <c r="W40" s="67"/>
      <c r="X40" s="69"/>
      <c r="Y40" s="86"/>
      <c r="Z40" s="128"/>
      <c r="AA40" s="68"/>
    </row>
    <row r="41" spans="1:27" s="137" customFormat="1" ht="12.75">
      <c r="A41" s="69"/>
      <c r="B41" s="320">
        <f t="shared" si="1"/>
      </c>
      <c r="C41" s="321">
        <f t="shared" si="2"/>
      </c>
      <c r="D41" s="240">
        <f t="shared" si="3"/>
      </c>
      <c r="E41" s="322">
        <f t="shared" si="4"/>
      </c>
      <c r="F41" s="323">
        <f t="shared" si="0"/>
      </c>
      <c r="G41" s="323">
        <f t="shared" si="5"/>
      </c>
      <c r="H41" s="323">
        <f t="shared" si="6"/>
      </c>
      <c r="I41" s="323">
        <f t="shared" si="7"/>
        <v>0</v>
      </c>
      <c r="J41" s="71"/>
      <c r="K41" s="68"/>
      <c r="L41" s="69"/>
      <c r="M41" s="68"/>
      <c r="N41" s="79"/>
      <c r="O41" s="86"/>
      <c r="P41" s="67"/>
      <c r="Q41" s="67"/>
      <c r="R41" s="123"/>
      <c r="S41" s="78"/>
      <c r="T41" s="78"/>
      <c r="U41" s="328">
        <f t="shared" si="9"/>
        <v>0</v>
      </c>
      <c r="V41" s="69"/>
      <c r="W41" s="67"/>
      <c r="X41" s="69"/>
      <c r="Y41" s="86"/>
      <c r="Z41" s="128"/>
      <c r="AA41" s="68"/>
    </row>
    <row r="42" spans="1:27" s="137" customFormat="1" ht="12.75">
      <c r="A42" s="69"/>
      <c r="B42" s="320">
        <f t="shared" si="1"/>
      </c>
      <c r="C42" s="321">
        <f t="shared" si="2"/>
      </c>
      <c r="D42" s="240">
        <f t="shared" si="3"/>
      </c>
      <c r="E42" s="322">
        <f t="shared" si="4"/>
      </c>
      <c r="F42" s="323">
        <f t="shared" si="0"/>
      </c>
      <c r="G42" s="323">
        <f t="shared" si="5"/>
      </c>
      <c r="H42" s="323">
        <f t="shared" si="6"/>
      </c>
      <c r="I42" s="323">
        <f t="shared" si="7"/>
        <v>0</v>
      </c>
      <c r="J42" s="71"/>
      <c r="K42" s="68"/>
      <c r="L42" s="69"/>
      <c r="M42" s="68"/>
      <c r="N42" s="79"/>
      <c r="O42" s="86"/>
      <c r="P42" s="67"/>
      <c r="Q42" s="67"/>
      <c r="R42" s="123"/>
      <c r="S42" s="78"/>
      <c r="T42" s="78"/>
      <c r="U42" s="328">
        <f t="shared" si="9"/>
        <v>0</v>
      </c>
      <c r="V42" s="69"/>
      <c r="W42" s="67"/>
      <c r="X42" s="69"/>
      <c r="Y42" s="86"/>
      <c r="Z42" s="128"/>
      <c r="AA42" s="68"/>
    </row>
    <row r="43" spans="1:27" s="137" customFormat="1" ht="12.75">
      <c r="A43" s="69"/>
      <c r="B43" s="320">
        <f t="shared" si="1"/>
      </c>
      <c r="C43" s="321">
        <f t="shared" si="2"/>
      </c>
      <c r="D43" s="240">
        <f t="shared" si="3"/>
      </c>
      <c r="E43" s="322">
        <f t="shared" si="4"/>
      </c>
      <c r="F43" s="323">
        <f t="shared" si="0"/>
      </c>
      <c r="G43" s="323">
        <f t="shared" si="5"/>
      </c>
      <c r="H43" s="323">
        <f t="shared" si="6"/>
      </c>
      <c r="I43" s="323">
        <f t="shared" si="7"/>
        <v>0</v>
      </c>
      <c r="J43" s="71"/>
      <c r="K43" s="68"/>
      <c r="L43" s="69"/>
      <c r="M43" s="68"/>
      <c r="N43" s="79"/>
      <c r="O43" s="86"/>
      <c r="P43" s="67"/>
      <c r="Q43" s="67"/>
      <c r="R43" s="123"/>
      <c r="S43" s="78"/>
      <c r="T43" s="78"/>
      <c r="U43" s="328">
        <f t="shared" si="9"/>
        <v>0</v>
      </c>
      <c r="V43" s="69"/>
      <c r="W43" s="67"/>
      <c r="X43" s="69"/>
      <c r="Y43" s="86"/>
      <c r="Z43" s="128"/>
      <c r="AA43" s="68"/>
    </row>
    <row r="44" spans="1:27" s="137" customFormat="1" ht="12.75">
      <c r="A44" s="69"/>
      <c r="B44" s="320">
        <f t="shared" si="1"/>
      </c>
      <c r="C44" s="321">
        <f t="shared" si="2"/>
      </c>
      <c r="D44" s="240">
        <f t="shared" si="3"/>
      </c>
      <c r="E44" s="322">
        <f t="shared" si="4"/>
      </c>
      <c r="F44" s="323">
        <f t="shared" si="0"/>
      </c>
      <c r="G44" s="323">
        <f t="shared" si="5"/>
      </c>
      <c r="H44" s="323">
        <f t="shared" si="6"/>
      </c>
      <c r="I44" s="323">
        <f t="shared" si="7"/>
        <v>0</v>
      </c>
      <c r="J44" s="71"/>
      <c r="K44" s="68"/>
      <c r="L44" s="69"/>
      <c r="M44" s="68"/>
      <c r="N44" s="79"/>
      <c r="O44" s="86"/>
      <c r="P44" s="67"/>
      <c r="Q44" s="67"/>
      <c r="R44" s="123"/>
      <c r="S44" s="78"/>
      <c r="T44" s="78"/>
      <c r="U44" s="328">
        <f t="shared" si="9"/>
        <v>0</v>
      </c>
      <c r="V44" s="69"/>
      <c r="W44" s="67"/>
      <c r="X44" s="69"/>
      <c r="Y44" s="86"/>
      <c r="Z44" s="128"/>
      <c r="AA44" s="68"/>
    </row>
    <row r="45" spans="1:27" s="137" customFormat="1" ht="12.75">
      <c r="A45" s="69"/>
      <c r="B45" s="320">
        <f aca="true" t="shared" si="10" ref="B45:B76">IF(ISERROR(VLOOKUP(A45,ChallanDatabase,12)),"",VLOOKUP(A45,ChallanDatabase,12))</f>
      </c>
      <c r="C45" s="321">
        <f aca="true" t="shared" si="11" ref="C45:C76">IF(ISERROR(VLOOKUP(A45,ChallanDatabase,14)),"",VLOOKUP(A45,ChallanDatabase,14))</f>
      </c>
      <c r="D45" s="240">
        <f aca="true" t="shared" si="12" ref="D45:D76">IF(ISERROR(VLOOKUP(A45,ChallanDatabase,16)),"",VLOOKUP(A45,ChallanDatabase,16))</f>
      </c>
      <c r="E45" s="322">
        <f aca="true" t="shared" si="13" ref="E45:E76">IF(ISERROR(VLOOKUP(A45,ChallanDatabase,2)),"",VLOOKUP(A45,ChallanDatabase,2))</f>
      </c>
      <c r="F45" s="323">
        <f t="shared" si="0"/>
      </c>
      <c r="G45" s="323">
        <f aca="true" t="shared" si="14" ref="G45:G76">IF(ISERROR(VLOOKUP(A45,ChallanDatabase,18)),"",IF(VLOOKUP(A45,ChallanDatabase,18)=0,"",VLOOKUP(A45,ChallanDatabase,18)))</f>
      </c>
      <c r="H45" s="323">
        <f aca="true" t="shared" si="15" ref="H45:H76">IF(ISERROR(VLOOKUP(A45,ChallanDatabase,19)),"",IF(VLOOKUP(A45,ChallanDatabase,19)=0,"",VLOOKUP(A45,ChallanDatabase,19)))</f>
      </c>
      <c r="I45" s="323">
        <f aca="true" t="shared" si="16" ref="I45:I76">SUM(F45:H45)</f>
        <v>0</v>
      </c>
      <c r="J45" s="71"/>
      <c r="K45" s="68"/>
      <c r="L45" s="69"/>
      <c r="M45" s="68"/>
      <c r="N45" s="79"/>
      <c r="O45" s="86"/>
      <c r="P45" s="67"/>
      <c r="Q45" s="67"/>
      <c r="R45" s="123"/>
      <c r="S45" s="78"/>
      <c r="T45" s="78"/>
      <c r="U45" s="328">
        <f t="shared" si="9"/>
        <v>0</v>
      </c>
      <c r="V45" s="69"/>
      <c r="W45" s="67"/>
      <c r="X45" s="69"/>
      <c r="Y45" s="86"/>
      <c r="Z45" s="128"/>
      <c r="AA45" s="68"/>
    </row>
    <row r="46" spans="1:27" s="137" customFormat="1" ht="12.75">
      <c r="A46" s="69"/>
      <c r="B46" s="320">
        <f t="shared" si="10"/>
      </c>
      <c r="C46" s="321">
        <f t="shared" si="11"/>
      </c>
      <c r="D46" s="240">
        <f t="shared" si="12"/>
      </c>
      <c r="E46" s="322">
        <f t="shared" si="13"/>
      </c>
      <c r="F46" s="323">
        <f t="shared" si="0"/>
      </c>
      <c r="G46" s="323">
        <f t="shared" si="14"/>
      </c>
      <c r="H46" s="323">
        <f t="shared" si="15"/>
      </c>
      <c r="I46" s="323">
        <f t="shared" si="16"/>
        <v>0</v>
      </c>
      <c r="J46" s="71"/>
      <c r="K46" s="68"/>
      <c r="L46" s="69"/>
      <c r="M46" s="68"/>
      <c r="N46" s="79"/>
      <c r="O46" s="86"/>
      <c r="P46" s="67"/>
      <c r="Q46" s="67"/>
      <c r="R46" s="123"/>
      <c r="S46" s="78"/>
      <c r="T46" s="78"/>
      <c r="U46" s="328">
        <f t="shared" si="9"/>
        <v>0</v>
      </c>
      <c r="V46" s="69"/>
      <c r="W46" s="67"/>
      <c r="X46" s="69"/>
      <c r="Y46" s="86"/>
      <c r="Z46" s="128"/>
      <c r="AA46" s="68"/>
    </row>
    <row r="47" spans="1:27" s="137" customFormat="1" ht="12.75">
      <c r="A47" s="69"/>
      <c r="B47" s="320">
        <f t="shared" si="10"/>
      </c>
      <c r="C47" s="321">
        <f t="shared" si="11"/>
      </c>
      <c r="D47" s="240">
        <f t="shared" si="12"/>
      </c>
      <c r="E47" s="322">
        <f t="shared" si="13"/>
      </c>
      <c r="F47" s="323">
        <f t="shared" si="0"/>
      </c>
      <c r="G47" s="323">
        <f t="shared" si="14"/>
      </c>
      <c r="H47" s="323">
        <f t="shared" si="15"/>
      </c>
      <c r="I47" s="323">
        <f t="shared" si="16"/>
        <v>0</v>
      </c>
      <c r="J47" s="71"/>
      <c r="K47" s="68"/>
      <c r="L47" s="69"/>
      <c r="M47" s="68"/>
      <c r="N47" s="79"/>
      <c r="O47" s="86"/>
      <c r="P47" s="67"/>
      <c r="Q47" s="67"/>
      <c r="R47" s="123"/>
      <c r="S47" s="78"/>
      <c r="T47" s="78"/>
      <c r="U47" s="328">
        <f t="shared" si="9"/>
        <v>0</v>
      </c>
      <c r="V47" s="69"/>
      <c r="W47" s="67"/>
      <c r="X47" s="69"/>
      <c r="Y47" s="86"/>
      <c r="Z47" s="128"/>
      <c r="AA47" s="68"/>
    </row>
    <row r="48" spans="1:27" s="137" customFormat="1" ht="12.75">
      <c r="A48" s="69"/>
      <c r="B48" s="320">
        <f t="shared" si="10"/>
      </c>
      <c r="C48" s="321">
        <f t="shared" si="11"/>
      </c>
      <c r="D48" s="240">
        <f t="shared" si="12"/>
      </c>
      <c r="E48" s="322">
        <f t="shared" si="13"/>
      </c>
      <c r="F48" s="323">
        <f t="shared" si="0"/>
      </c>
      <c r="G48" s="323">
        <f t="shared" si="14"/>
      </c>
      <c r="H48" s="323">
        <f t="shared" si="15"/>
      </c>
      <c r="I48" s="323">
        <f t="shared" si="16"/>
        <v>0</v>
      </c>
      <c r="J48" s="71"/>
      <c r="K48" s="68"/>
      <c r="L48" s="69"/>
      <c r="M48" s="68"/>
      <c r="N48" s="79"/>
      <c r="O48" s="86"/>
      <c r="P48" s="67"/>
      <c r="Q48" s="67"/>
      <c r="R48" s="123"/>
      <c r="S48" s="78"/>
      <c r="T48" s="78"/>
      <c r="U48" s="328">
        <f t="shared" si="9"/>
        <v>0</v>
      </c>
      <c r="V48" s="69"/>
      <c r="W48" s="67"/>
      <c r="X48" s="69"/>
      <c r="Y48" s="86"/>
      <c r="Z48" s="128"/>
      <c r="AA48" s="68"/>
    </row>
    <row r="49" spans="1:27" s="137" customFormat="1" ht="12.75">
      <c r="A49" s="69"/>
      <c r="B49" s="320">
        <f t="shared" si="10"/>
      </c>
      <c r="C49" s="321">
        <f t="shared" si="11"/>
      </c>
      <c r="D49" s="240">
        <f t="shared" si="12"/>
      </c>
      <c r="E49" s="322">
        <f t="shared" si="13"/>
      </c>
      <c r="F49" s="323">
        <f t="shared" si="0"/>
      </c>
      <c r="G49" s="323">
        <f t="shared" si="14"/>
      </c>
      <c r="H49" s="323">
        <f t="shared" si="15"/>
      </c>
      <c r="I49" s="323">
        <f t="shared" si="16"/>
        <v>0</v>
      </c>
      <c r="J49" s="71"/>
      <c r="K49" s="68"/>
      <c r="L49" s="69"/>
      <c r="M49" s="68"/>
      <c r="N49" s="79"/>
      <c r="O49" s="86"/>
      <c r="P49" s="67"/>
      <c r="Q49" s="67"/>
      <c r="R49" s="123"/>
      <c r="S49" s="78"/>
      <c r="T49" s="78"/>
      <c r="U49" s="328">
        <f t="shared" si="9"/>
        <v>0</v>
      </c>
      <c r="V49" s="69"/>
      <c r="W49" s="67"/>
      <c r="X49" s="69"/>
      <c r="Y49" s="86"/>
      <c r="Z49" s="128"/>
      <c r="AA49" s="68"/>
    </row>
    <row r="50" spans="1:27" s="137" customFormat="1" ht="12.75">
      <c r="A50" s="69"/>
      <c r="B50" s="320">
        <f t="shared" si="10"/>
      </c>
      <c r="C50" s="321">
        <f t="shared" si="11"/>
      </c>
      <c r="D50" s="240">
        <f t="shared" si="12"/>
      </c>
      <c r="E50" s="322">
        <f t="shared" si="13"/>
      </c>
      <c r="F50" s="323">
        <f t="shared" si="0"/>
      </c>
      <c r="G50" s="323">
        <f t="shared" si="14"/>
      </c>
      <c r="H50" s="323">
        <f t="shared" si="15"/>
      </c>
      <c r="I50" s="323">
        <f t="shared" si="16"/>
        <v>0</v>
      </c>
      <c r="J50" s="71"/>
      <c r="K50" s="68"/>
      <c r="L50" s="69"/>
      <c r="M50" s="68"/>
      <c r="N50" s="79"/>
      <c r="O50" s="86"/>
      <c r="P50" s="67"/>
      <c r="Q50" s="67"/>
      <c r="R50" s="123"/>
      <c r="S50" s="78"/>
      <c r="T50" s="78"/>
      <c r="U50" s="328">
        <f t="shared" si="9"/>
        <v>0</v>
      </c>
      <c r="V50" s="69"/>
      <c r="W50" s="67"/>
      <c r="X50" s="69"/>
      <c r="Y50" s="86"/>
      <c r="Z50" s="128"/>
      <c r="AA50" s="68"/>
    </row>
    <row r="51" spans="1:27" s="137" customFormat="1" ht="12.75">
      <c r="A51" s="69"/>
      <c r="B51" s="320">
        <f t="shared" si="10"/>
      </c>
      <c r="C51" s="321">
        <f t="shared" si="11"/>
      </c>
      <c r="D51" s="240">
        <f t="shared" si="12"/>
      </c>
      <c r="E51" s="322">
        <f t="shared" si="13"/>
      </c>
      <c r="F51" s="323">
        <f t="shared" si="0"/>
      </c>
      <c r="G51" s="323">
        <f t="shared" si="14"/>
      </c>
      <c r="H51" s="323">
        <f t="shared" si="15"/>
      </c>
      <c r="I51" s="323">
        <f t="shared" si="16"/>
        <v>0</v>
      </c>
      <c r="J51" s="71"/>
      <c r="K51" s="68"/>
      <c r="L51" s="69"/>
      <c r="M51" s="68"/>
      <c r="N51" s="79"/>
      <c r="O51" s="86"/>
      <c r="P51" s="67"/>
      <c r="Q51" s="67"/>
      <c r="R51" s="123"/>
      <c r="S51" s="78"/>
      <c r="T51" s="78"/>
      <c r="U51" s="328">
        <f t="shared" si="9"/>
        <v>0</v>
      </c>
      <c r="V51" s="69"/>
      <c r="W51" s="67"/>
      <c r="X51" s="69"/>
      <c r="Y51" s="86"/>
      <c r="Z51" s="128"/>
      <c r="AA51" s="68"/>
    </row>
    <row r="52" spans="1:27" s="137" customFormat="1" ht="12.75">
      <c r="A52" s="69"/>
      <c r="B52" s="320">
        <f t="shared" si="10"/>
      </c>
      <c r="C52" s="321">
        <f t="shared" si="11"/>
      </c>
      <c r="D52" s="240">
        <f t="shared" si="12"/>
      </c>
      <c r="E52" s="322">
        <f t="shared" si="13"/>
      </c>
      <c r="F52" s="323">
        <f t="shared" si="0"/>
      </c>
      <c r="G52" s="323">
        <f t="shared" si="14"/>
      </c>
      <c r="H52" s="323">
        <f t="shared" si="15"/>
      </c>
      <c r="I52" s="323">
        <f t="shared" si="16"/>
        <v>0</v>
      </c>
      <c r="J52" s="71"/>
      <c r="K52" s="68"/>
      <c r="L52" s="69"/>
      <c r="M52" s="68"/>
      <c r="N52" s="79"/>
      <c r="O52" s="86"/>
      <c r="P52" s="67"/>
      <c r="Q52" s="67"/>
      <c r="R52" s="123"/>
      <c r="S52" s="78"/>
      <c r="T52" s="78"/>
      <c r="U52" s="328">
        <f t="shared" si="9"/>
        <v>0</v>
      </c>
      <c r="V52" s="69"/>
      <c r="W52" s="67"/>
      <c r="X52" s="69"/>
      <c r="Y52" s="86"/>
      <c r="Z52" s="128"/>
      <c r="AA52" s="68"/>
    </row>
    <row r="53" spans="1:27" s="137" customFormat="1" ht="12.75">
      <c r="A53" s="69"/>
      <c r="B53" s="320">
        <f t="shared" si="10"/>
      </c>
      <c r="C53" s="321">
        <f t="shared" si="11"/>
      </c>
      <c r="D53" s="240">
        <f t="shared" si="12"/>
      </c>
      <c r="E53" s="322">
        <f t="shared" si="13"/>
      </c>
      <c r="F53" s="323">
        <f t="shared" si="0"/>
      </c>
      <c r="G53" s="323">
        <f t="shared" si="14"/>
      </c>
      <c r="H53" s="323">
        <f t="shared" si="15"/>
      </c>
      <c r="I53" s="323">
        <f t="shared" si="16"/>
        <v>0</v>
      </c>
      <c r="J53" s="71"/>
      <c r="K53" s="68"/>
      <c r="L53" s="69"/>
      <c r="M53" s="68"/>
      <c r="N53" s="79"/>
      <c r="O53" s="86"/>
      <c r="P53" s="67"/>
      <c r="Q53" s="67"/>
      <c r="R53" s="123"/>
      <c r="S53" s="78"/>
      <c r="T53" s="78"/>
      <c r="U53" s="328">
        <f aca="true" t="shared" si="17" ref="U53:U84">SUM(R53:T53)</f>
        <v>0</v>
      </c>
      <c r="V53" s="69"/>
      <c r="W53" s="67"/>
      <c r="X53" s="69"/>
      <c r="Y53" s="86"/>
      <c r="Z53" s="128"/>
      <c r="AA53" s="68"/>
    </row>
    <row r="54" spans="1:27" s="137" customFormat="1" ht="12.75">
      <c r="A54" s="69"/>
      <c r="B54" s="320">
        <f t="shared" si="10"/>
      </c>
      <c r="C54" s="321">
        <f t="shared" si="11"/>
      </c>
      <c r="D54" s="240">
        <f t="shared" si="12"/>
      </c>
      <c r="E54" s="322">
        <f t="shared" si="13"/>
      </c>
      <c r="F54" s="323">
        <f t="shared" si="0"/>
      </c>
      <c r="G54" s="323">
        <f t="shared" si="14"/>
      </c>
      <c r="H54" s="323">
        <f t="shared" si="15"/>
      </c>
      <c r="I54" s="323">
        <f t="shared" si="16"/>
        <v>0</v>
      </c>
      <c r="J54" s="71"/>
      <c r="K54" s="68"/>
      <c r="L54" s="69"/>
      <c r="M54" s="68"/>
      <c r="N54" s="79"/>
      <c r="O54" s="86"/>
      <c r="P54" s="67"/>
      <c r="Q54" s="67"/>
      <c r="R54" s="123"/>
      <c r="S54" s="78"/>
      <c r="T54" s="78"/>
      <c r="U54" s="328">
        <f t="shared" si="17"/>
        <v>0</v>
      </c>
      <c r="V54" s="69"/>
      <c r="W54" s="67"/>
      <c r="X54" s="69"/>
      <c r="Y54" s="86"/>
      <c r="Z54" s="128"/>
      <c r="AA54" s="68"/>
    </row>
    <row r="55" spans="1:27" s="137" customFormat="1" ht="12.75">
      <c r="A55" s="69"/>
      <c r="B55" s="320">
        <f t="shared" si="10"/>
      </c>
      <c r="C55" s="321">
        <f t="shared" si="11"/>
      </c>
      <c r="D55" s="240">
        <f t="shared" si="12"/>
      </c>
      <c r="E55" s="322">
        <f t="shared" si="13"/>
      </c>
      <c r="F55" s="323">
        <f t="shared" si="0"/>
      </c>
      <c r="G55" s="323">
        <f t="shared" si="14"/>
      </c>
      <c r="H55" s="323">
        <f t="shared" si="15"/>
      </c>
      <c r="I55" s="323">
        <f t="shared" si="16"/>
        <v>0</v>
      </c>
      <c r="J55" s="71"/>
      <c r="K55" s="68"/>
      <c r="L55" s="69"/>
      <c r="M55" s="68"/>
      <c r="N55" s="79"/>
      <c r="O55" s="86"/>
      <c r="P55" s="67"/>
      <c r="Q55" s="67"/>
      <c r="R55" s="123"/>
      <c r="S55" s="78"/>
      <c r="T55" s="78"/>
      <c r="U55" s="328">
        <f t="shared" si="17"/>
        <v>0</v>
      </c>
      <c r="V55" s="69"/>
      <c r="W55" s="67"/>
      <c r="X55" s="69"/>
      <c r="Y55" s="86"/>
      <c r="Z55" s="128"/>
      <c r="AA55" s="68"/>
    </row>
    <row r="56" spans="1:27" s="137" customFormat="1" ht="12.75">
      <c r="A56" s="69"/>
      <c r="B56" s="320">
        <f t="shared" si="10"/>
      </c>
      <c r="C56" s="321">
        <f t="shared" si="11"/>
      </c>
      <c r="D56" s="240">
        <f t="shared" si="12"/>
      </c>
      <c r="E56" s="322">
        <f t="shared" si="13"/>
      </c>
      <c r="F56" s="323">
        <f t="shared" si="0"/>
      </c>
      <c r="G56" s="323">
        <f t="shared" si="14"/>
      </c>
      <c r="H56" s="323">
        <f t="shared" si="15"/>
      </c>
      <c r="I56" s="323">
        <f t="shared" si="16"/>
        <v>0</v>
      </c>
      <c r="J56" s="71"/>
      <c r="K56" s="68"/>
      <c r="L56" s="69"/>
      <c r="M56" s="68"/>
      <c r="N56" s="79"/>
      <c r="O56" s="86"/>
      <c r="P56" s="67"/>
      <c r="Q56" s="67"/>
      <c r="R56" s="123"/>
      <c r="S56" s="78"/>
      <c r="T56" s="78"/>
      <c r="U56" s="328">
        <f t="shared" si="17"/>
        <v>0</v>
      </c>
      <c r="V56" s="69"/>
      <c r="W56" s="67"/>
      <c r="X56" s="69"/>
      <c r="Y56" s="86"/>
      <c r="Z56" s="128"/>
      <c r="AA56" s="68"/>
    </row>
    <row r="57" spans="1:27" s="137" customFormat="1" ht="12.75">
      <c r="A57" s="69"/>
      <c r="B57" s="320">
        <f t="shared" si="10"/>
      </c>
      <c r="C57" s="321">
        <f t="shared" si="11"/>
      </c>
      <c r="D57" s="240">
        <f t="shared" si="12"/>
      </c>
      <c r="E57" s="322">
        <f t="shared" si="13"/>
      </c>
      <c r="F57" s="323">
        <f t="shared" si="0"/>
      </c>
      <c r="G57" s="323">
        <f t="shared" si="14"/>
      </c>
      <c r="H57" s="323">
        <f t="shared" si="15"/>
      </c>
      <c r="I57" s="323">
        <f t="shared" si="16"/>
        <v>0</v>
      </c>
      <c r="J57" s="71"/>
      <c r="K57" s="68"/>
      <c r="L57" s="69"/>
      <c r="M57" s="68"/>
      <c r="N57" s="79"/>
      <c r="O57" s="86"/>
      <c r="P57" s="67"/>
      <c r="Q57" s="67"/>
      <c r="R57" s="123"/>
      <c r="S57" s="78"/>
      <c r="T57" s="78"/>
      <c r="U57" s="328">
        <f t="shared" si="17"/>
        <v>0</v>
      </c>
      <c r="V57" s="69"/>
      <c r="W57" s="67"/>
      <c r="X57" s="69"/>
      <c r="Y57" s="86"/>
      <c r="Z57" s="128"/>
      <c r="AA57" s="68"/>
    </row>
    <row r="58" spans="1:27" s="137" customFormat="1" ht="12.75">
      <c r="A58" s="69"/>
      <c r="B58" s="320">
        <f t="shared" si="10"/>
      </c>
      <c r="C58" s="321">
        <f t="shared" si="11"/>
      </c>
      <c r="D58" s="240">
        <f t="shared" si="12"/>
      </c>
      <c r="E58" s="322">
        <f t="shared" si="13"/>
      </c>
      <c r="F58" s="323">
        <f t="shared" si="0"/>
      </c>
      <c r="G58" s="323">
        <f t="shared" si="14"/>
      </c>
      <c r="H58" s="323">
        <f t="shared" si="15"/>
      </c>
      <c r="I58" s="323">
        <f t="shared" si="16"/>
        <v>0</v>
      </c>
      <c r="J58" s="71"/>
      <c r="K58" s="68"/>
      <c r="L58" s="69"/>
      <c r="M58" s="68"/>
      <c r="N58" s="79"/>
      <c r="O58" s="86"/>
      <c r="P58" s="67"/>
      <c r="Q58" s="67"/>
      <c r="R58" s="123"/>
      <c r="S58" s="78"/>
      <c r="T58" s="78"/>
      <c r="U58" s="328">
        <f t="shared" si="17"/>
        <v>0</v>
      </c>
      <c r="V58" s="69"/>
      <c r="W58" s="67"/>
      <c r="X58" s="69"/>
      <c r="Y58" s="86"/>
      <c r="Z58" s="128"/>
      <c r="AA58" s="68"/>
    </row>
    <row r="59" spans="1:27" s="137" customFormat="1" ht="12.75">
      <c r="A59" s="69"/>
      <c r="B59" s="320">
        <f t="shared" si="10"/>
      </c>
      <c r="C59" s="321">
        <f t="shared" si="11"/>
      </c>
      <c r="D59" s="240">
        <f t="shared" si="12"/>
      </c>
      <c r="E59" s="322">
        <f t="shared" si="13"/>
      </c>
      <c r="F59" s="323">
        <f t="shared" si="0"/>
      </c>
      <c r="G59" s="323">
        <f t="shared" si="14"/>
      </c>
      <c r="H59" s="323">
        <f t="shared" si="15"/>
      </c>
      <c r="I59" s="323">
        <f t="shared" si="16"/>
        <v>0</v>
      </c>
      <c r="J59" s="71"/>
      <c r="K59" s="68"/>
      <c r="L59" s="69"/>
      <c r="M59" s="68"/>
      <c r="N59" s="79"/>
      <c r="O59" s="86"/>
      <c r="P59" s="67"/>
      <c r="Q59" s="67"/>
      <c r="R59" s="123"/>
      <c r="S59" s="78"/>
      <c r="T59" s="78"/>
      <c r="U59" s="328">
        <f t="shared" si="17"/>
        <v>0</v>
      </c>
      <c r="V59" s="69"/>
      <c r="W59" s="67"/>
      <c r="X59" s="69"/>
      <c r="Y59" s="86"/>
      <c r="Z59" s="128"/>
      <c r="AA59" s="68"/>
    </row>
    <row r="60" spans="1:27" s="137" customFormat="1" ht="12.75">
      <c r="A60" s="69"/>
      <c r="B60" s="320">
        <f t="shared" si="10"/>
      </c>
      <c r="C60" s="321">
        <f t="shared" si="11"/>
      </c>
      <c r="D60" s="240">
        <f t="shared" si="12"/>
      </c>
      <c r="E60" s="322">
        <f t="shared" si="13"/>
      </c>
      <c r="F60" s="323">
        <f t="shared" si="0"/>
      </c>
      <c r="G60" s="323">
        <f t="shared" si="14"/>
      </c>
      <c r="H60" s="323">
        <f t="shared" si="15"/>
      </c>
      <c r="I60" s="323">
        <f t="shared" si="16"/>
        <v>0</v>
      </c>
      <c r="J60" s="71"/>
      <c r="K60" s="68"/>
      <c r="L60" s="69"/>
      <c r="M60" s="68"/>
      <c r="N60" s="79"/>
      <c r="O60" s="86"/>
      <c r="P60" s="67"/>
      <c r="Q60" s="67"/>
      <c r="R60" s="123"/>
      <c r="S60" s="78"/>
      <c r="T60" s="78"/>
      <c r="U60" s="328">
        <f t="shared" si="17"/>
        <v>0</v>
      </c>
      <c r="V60" s="69"/>
      <c r="W60" s="67"/>
      <c r="X60" s="69"/>
      <c r="Y60" s="86"/>
      <c r="Z60" s="128"/>
      <c r="AA60" s="68"/>
    </row>
    <row r="61" spans="1:27" s="137" customFormat="1" ht="12.75">
      <c r="A61" s="69"/>
      <c r="B61" s="320">
        <f t="shared" si="10"/>
      </c>
      <c r="C61" s="321">
        <f t="shared" si="11"/>
      </c>
      <c r="D61" s="240">
        <f t="shared" si="12"/>
      </c>
      <c r="E61" s="322">
        <f t="shared" si="13"/>
      </c>
      <c r="F61" s="323">
        <f t="shared" si="0"/>
      </c>
      <c r="G61" s="323">
        <f t="shared" si="14"/>
      </c>
      <c r="H61" s="323">
        <f t="shared" si="15"/>
      </c>
      <c r="I61" s="323">
        <f t="shared" si="16"/>
        <v>0</v>
      </c>
      <c r="J61" s="71"/>
      <c r="K61" s="68"/>
      <c r="L61" s="69"/>
      <c r="M61" s="68"/>
      <c r="N61" s="79"/>
      <c r="O61" s="86"/>
      <c r="P61" s="67"/>
      <c r="Q61" s="67"/>
      <c r="R61" s="123"/>
      <c r="S61" s="78"/>
      <c r="T61" s="78"/>
      <c r="U61" s="328">
        <f t="shared" si="17"/>
        <v>0</v>
      </c>
      <c r="V61" s="69"/>
      <c r="W61" s="67"/>
      <c r="X61" s="69"/>
      <c r="Y61" s="86"/>
      <c r="Z61" s="128"/>
      <c r="AA61" s="68"/>
    </row>
    <row r="62" spans="1:27" s="137" customFormat="1" ht="12.75">
      <c r="A62" s="69"/>
      <c r="B62" s="320">
        <f t="shared" si="10"/>
      </c>
      <c r="C62" s="321">
        <f t="shared" si="11"/>
      </c>
      <c r="D62" s="240">
        <f t="shared" si="12"/>
      </c>
      <c r="E62" s="322">
        <f t="shared" si="13"/>
      </c>
      <c r="F62" s="323">
        <f t="shared" si="0"/>
      </c>
      <c r="G62" s="323">
        <f t="shared" si="14"/>
      </c>
      <c r="H62" s="323">
        <f t="shared" si="15"/>
      </c>
      <c r="I62" s="323">
        <f t="shared" si="16"/>
        <v>0</v>
      </c>
      <c r="J62" s="71"/>
      <c r="K62" s="68"/>
      <c r="L62" s="69"/>
      <c r="M62" s="68"/>
      <c r="N62" s="79"/>
      <c r="O62" s="86"/>
      <c r="P62" s="67"/>
      <c r="Q62" s="67"/>
      <c r="R62" s="123"/>
      <c r="S62" s="78"/>
      <c r="T62" s="78"/>
      <c r="U62" s="328">
        <f t="shared" si="17"/>
        <v>0</v>
      </c>
      <c r="V62" s="69"/>
      <c r="W62" s="67"/>
      <c r="X62" s="69"/>
      <c r="Y62" s="86"/>
      <c r="Z62" s="128"/>
      <c r="AA62" s="68"/>
    </row>
    <row r="63" spans="1:27" s="137" customFormat="1" ht="12.75">
      <c r="A63" s="69"/>
      <c r="B63" s="320">
        <f t="shared" si="10"/>
      </c>
      <c r="C63" s="321">
        <f t="shared" si="11"/>
      </c>
      <c r="D63" s="240">
        <f t="shared" si="12"/>
      </c>
      <c r="E63" s="322">
        <f t="shared" si="13"/>
      </c>
      <c r="F63" s="323">
        <f t="shared" si="0"/>
      </c>
      <c r="G63" s="323">
        <f t="shared" si="14"/>
      </c>
      <c r="H63" s="323">
        <f t="shared" si="15"/>
      </c>
      <c r="I63" s="323">
        <f t="shared" si="16"/>
        <v>0</v>
      </c>
      <c r="J63" s="71"/>
      <c r="K63" s="68"/>
      <c r="L63" s="69"/>
      <c r="M63" s="68"/>
      <c r="N63" s="79"/>
      <c r="O63" s="86"/>
      <c r="P63" s="67"/>
      <c r="Q63" s="67"/>
      <c r="R63" s="123"/>
      <c r="S63" s="78"/>
      <c r="T63" s="78"/>
      <c r="U63" s="328">
        <f t="shared" si="17"/>
        <v>0</v>
      </c>
      <c r="V63" s="69"/>
      <c r="W63" s="67"/>
      <c r="X63" s="69"/>
      <c r="Y63" s="86"/>
      <c r="Z63" s="128"/>
      <c r="AA63" s="68"/>
    </row>
    <row r="64" spans="1:27" s="137" customFormat="1" ht="12.75">
      <c r="A64" s="69"/>
      <c r="B64" s="320">
        <f t="shared" si="10"/>
      </c>
      <c r="C64" s="321">
        <f t="shared" si="11"/>
      </c>
      <c r="D64" s="240">
        <f t="shared" si="12"/>
      </c>
      <c r="E64" s="322">
        <f t="shared" si="13"/>
      </c>
      <c r="F64" s="323">
        <f t="shared" si="0"/>
      </c>
      <c r="G64" s="323">
        <f t="shared" si="14"/>
      </c>
      <c r="H64" s="323">
        <f t="shared" si="15"/>
      </c>
      <c r="I64" s="323">
        <f t="shared" si="16"/>
        <v>0</v>
      </c>
      <c r="J64" s="71"/>
      <c r="K64" s="68"/>
      <c r="L64" s="69"/>
      <c r="M64" s="68"/>
      <c r="N64" s="79"/>
      <c r="O64" s="86"/>
      <c r="P64" s="67"/>
      <c r="Q64" s="67"/>
      <c r="R64" s="123"/>
      <c r="S64" s="78"/>
      <c r="T64" s="78"/>
      <c r="U64" s="328">
        <f t="shared" si="17"/>
        <v>0</v>
      </c>
      <c r="V64" s="69"/>
      <c r="W64" s="67"/>
      <c r="X64" s="69"/>
      <c r="Y64" s="86"/>
      <c r="Z64" s="128"/>
      <c r="AA64" s="68"/>
    </row>
    <row r="65" spans="1:27" s="137" customFormat="1" ht="12.75">
      <c r="A65" s="69"/>
      <c r="B65" s="320">
        <f t="shared" si="10"/>
      </c>
      <c r="C65" s="321">
        <f t="shared" si="11"/>
      </c>
      <c r="D65" s="240">
        <f t="shared" si="12"/>
      </c>
      <c r="E65" s="322">
        <f t="shared" si="13"/>
      </c>
      <c r="F65" s="323">
        <f t="shared" si="0"/>
      </c>
      <c r="G65" s="323">
        <f t="shared" si="14"/>
      </c>
      <c r="H65" s="323">
        <f t="shared" si="15"/>
      </c>
      <c r="I65" s="323">
        <f t="shared" si="16"/>
        <v>0</v>
      </c>
      <c r="J65" s="71"/>
      <c r="K65" s="68"/>
      <c r="L65" s="69"/>
      <c r="M65" s="68"/>
      <c r="N65" s="79"/>
      <c r="O65" s="86"/>
      <c r="P65" s="67"/>
      <c r="Q65" s="67"/>
      <c r="R65" s="123"/>
      <c r="S65" s="78"/>
      <c r="T65" s="78"/>
      <c r="U65" s="328">
        <f t="shared" si="17"/>
        <v>0</v>
      </c>
      <c r="V65" s="69"/>
      <c r="W65" s="67"/>
      <c r="X65" s="69"/>
      <c r="Y65" s="86"/>
      <c r="Z65" s="128"/>
      <c r="AA65" s="68"/>
    </row>
    <row r="66" spans="1:27" s="137" customFormat="1" ht="12.75">
      <c r="A66" s="69"/>
      <c r="B66" s="320">
        <f t="shared" si="10"/>
      </c>
      <c r="C66" s="321">
        <f t="shared" si="11"/>
      </c>
      <c r="D66" s="240">
        <f t="shared" si="12"/>
      </c>
      <c r="E66" s="322">
        <f t="shared" si="13"/>
      </c>
      <c r="F66" s="323">
        <f t="shared" si="0"/>
      </c>
      <c r="G66" s="323">
        <f t="shared" si="14"/>
      </c>
      <c r="H66" s="323">
        <f t="shared" si="15"/>
      </c>
      <c r="I66" s="323">
        <f t="shared" si="16"/>
        <v>0</v>
      </c>
      <c r="J66" s="71"/>
      <c r="K66" s="68"/>
      <c r="L66" s="69"/>
      <c r="M66" s="68"/>
      <c r="N66" s="79"/>
      <c r="O66" s="86"/>
      <c r="P66" s="67"/>
      <c r="Q66" s="67"/>
      <c r="R66" s="123"/>
      <c r="S66" s="78"/>
      <c r="T66" s="78"/>
      <c r="U66" s="328">
        <f t="shared" si="17"/>
        <v>0</v>
      </c>
      <c r="V66" s="69"/>
      <c r="W66" s="67"/>
      <c r="X66" s="69"/>
      <c r="Y66" s="86"/>
      <c r="Z66" s="128"/>
      <c r="AA66" s="68"/>
    </row>
    <row r="67" spans="1:27" s="137" customFormat="1" ht="12.75">
      <c r="A67" s="69"/>
      <c r="B67" s="320">
        <f t="shared" si="10"/>
      </c>
      <c r="C67" s="321">
        <f t="shared" si="11"/>
      </c>
      <c r="D67" s="240">
        <f t="shared" si="12"/>
      </c>
      <c r="E67" s="322">
        <f t="shared" si="13"/>
      </c>
      <c r="F67" s="323">
        <f t="shared" si="0"/>
      </c>
      <c r="G67" s="323">
        <f t="shared" si="14"/>
      </c>
      <c r="H67" s="323">
        <f t="shared" si="15"/>
      </c>
      <c r="I67" s="323">
        <f t="shared" si="16"/>
        <v>0</v>
      </c>
      <c r="J67" s="71"/>
      <c r="K67" s="68"/>
      <c r="L67" s="69"/>
      <c r="M67" s="68"/>
      <c r="N67" s="79"/>
      <c r="O67" s="86"/>
      <c r="P67" s="67"/>
      <c r="Q67" s="67"/>
      <c r="R67" s="123"/>
      <c r="S67" s="78"/>
      <c r="T67" s="78"/>
      <c r="U67" s="328">
        <f t="shared" si="17"/>
        <v>0</v>
      </c>
      <c r="V67" s="69"/>
      <c r="W67" s="67"/>
      <c r="X67" s="69"/>
      <c r="Y67" s="86"/>
      <c r="Z67" s="128"/>
      <c r="AA67" s="68"/>
    </row>
    <row r="68" spans="1:27" s="137" customFormat="1" ht="12.75">
      <c r="A68" s="69"/>
      <c r="B68" s="320">
        <f t="shared" si="10"/>
      </c>
      <c r="C68" s="321">
        <f t="shared" si="11"/>
      </c>
      <c r="D68" s="240">
        <f t="shared" si="12"/>
      </c>
      <c r="E68" s="322">
        <f t="shared" si="13"/>
      </c>
      <c r="F68" s="323">
        <f t="shared" si="0"/>
      </c>
      <c r="G68" s="323">
        <f t="shared" si="14"/>
      </c>
      <c r="H68" s="323">
        <f t="shared" si="15"/>
      </c>
      <c r="I68" s="323">
        <f t="shared" si="16"/>
        <v>0</v>
      </c>
      <c r="J68" s="71"/>
      <c r="K68" s="68"/>
      <c r="L68" s="69"/>
      <c r="M68" s="68"/>
      <c r="N68" s="79"/>
      <c r="O68" s="86"/>
      <c r="P68" s="67"/>
      <c r="Q68" s="67"/>
      <c r="R68" s="123"/>
      <c r="S68" s="78"/>
      <c r="T68" s="78"/>
      <c r="U68" s="328">
        <f t="shared" si="17"/>
        <v>0</v>
      </c>
      <c r="V68" s="69"/>
      <c r="W68" s="67"/>
      <c r="X68" s="69"/>
      <c r="Y68" s="86"/>
      <c r="Z68" s="128"/>
      <c r="AA68" s="68"/>
    </row>
    <row r="69" spans="1:27" s="137" customFormat="1" ht="12.75">
      <c r="A69" s="69"/>
      <c r="B69" s="320">
        <f t="shared" si="10"/>
      </c>
      <c r="C69" s="321">
        <f t="shared" si="11"/>
      </c>
      <c r="D69" s="240">
        <f t="shared" si="12"/>
      </c>
      <c r="E69" s="322">
        <f t="shared" si="13"/>
      </c>
      <c r="F69" s="323">
        <f t="shared" si="0"/>
      </c>
      <c r="G69" s="323">
        <f t="shared" si="14"/>
      </c>
      <c r="H69" s="323">
        <f t="shared" si="15"/>
      </c>
      <c r="I69" s="323">
        <f t="shared" si="16"/>
        <v>0</v>
      </c>
      <c r="J69" s="71"/>
      <c r="K69" s="68"/>
      <c r="L69" s="69"/>
      <c r="M69" s="68"/>
      <c r="N69" s="79"/>
      <c r="O69" s="86"/>
      <c r="P69" s="67"/>
      <c r="Q69" s="67"/>
      <c r="R69" s="123"/>
      <c r="S69" s="78"/>
      <c r="T69" s="78"/>
      <c r="U69" s="328">
        <f t="shared" si="17"/>
        <v>0</v>
      </c>
      <c r="V69" s="69"/>
      <c r="W69" s="67"/>
      <c r="X69" s="69"/>
      <c r="Y69" s="86"/>
      <c r="Z69" s="128"/>
      <c r="AA69" s="68"/>
    </row>
    <row r="70" spans="1:27" s="137" customFormat="1" ht="12.75">
      <c r="A70" s="69"/>
      <c r="B70" s="320">
        <f t="shared" si="10"/>
      </c>
      <c r="C70" s="321">
        <f t="shared" si="11"/>
      </c>
      <c r="D70" s="240">
        <f t="shared" si="12"/>
      </c>
      <c r="E70" s="322">
        <f t="shared" si="13"/>
      </c>
      <c r="F70" s="323">
        <f t="shared" si="0"/>
      </c>
      <c r="G70" s="323">
        <f t="shared" si="14"/>
      </c>
      <c r="H70" s="323">
        <f t="shared" si="15"/>
      </c>
      <c r="I70" s="323">
        <f t="shared" si="16"/>
        <v>0</v>
      </c>
      <c r="J70" s="71"/>
      <c r="K70" s="68"/>
      <c r="L70" s="69"/>
      <c r="M70" s="68"/>
      <c r="N70" s="79"/>
      <c r="O70" s="86"/>
      <c r="P70" s="67"/>
      <c r="Q70" s="67"/>
      <c r="R70" s="123"/>
      <c r="S70" s="78"/>
      <c r="T70" s="78"/>
      <c r="U70" s="328">
        <f t="shared" si="17"/>
        <v>0</v>
      </c>
      <c r="V70" s="69"/>
      <c r="W70" s="67"/>
      <c r="X70" s="69"/>
      <c r="Y70" s="86"/>
      <c r="Z70" s="128"/>
      <c r="AA70" s="68"/>
    </row>
    <row r="71" spans="1:27" s="137" customFormat="1" ht="12.75">
      <c r="A71" s="69"/>
      <c r="B71" s="320">
        <f t="shared" si="10"/>
      </c>
      <c r="C71" s="321">
        <f t="shared" si="11"/>
      </c>
      <c r="D71" s="240">
        <f t="shared" si="12"/>
      </c>
      <c r="E71" s="322">
        <f t="shared" si="13"/>
      </c>
      <c r="F71" s="323">
        <f t="shared" si="0"/>
      </c>
      <c r="G71" s="323">
        <f t="shared" si="14"/>
      </c>
      <c r="H71" s="323">
        <f t="shared" si="15"/>
      </c>
      <c r="I71" s="323">
        <f t="shared" si="16"/>
        <v>0</v>
      </c>
      <c r="J71" s="71"/>
      <c r="K71" s="68"/>
      <c r="L71" s="69"/>
      <c r="M71" s="68"/>
      <c r="N71" s="79"/>
      <c r="O71" s="86"/>
      <c r="P71" s="67"/>
      <c r="Q71" s="67"/>
      <c r="R71" s="123"/>
      <c r="S71" s="78"/>
      <c r="T71" s="78"/>
      <c r="U71" s="328">
        <f t="shared" si="17"/>
        <v>0</v>
      </c>
      <c r="V71" s="69"/>
      <c r="W71" s="67"/>
      <c r="X71" s="69"/>
      <c r="Y71" s="86"/>
      <c r="Z71" s="128"/>
      <c r="AA71" s="68"/>
    </row>
    <row r="72" spans="1:27" s="137" customFormat="1" ht="12.75">
      <c r="A72" s="69"/>
      <c r="B72" s="320">
        <f t="shared" si="10"/>
      </c>
      <c r="C72" s="321">
        <f t="shared" si="11"/>
      </c>
      <c r="D72" s="240">
        <f t="shared" si="12"/>
      </c>
      <c r="E72" s="322">
        <f t="shared" si="13"/>
      </c>
      <c r="F72" s="323">
        <f t="shared" si="0"/>
      </c>
      <c r="G72" s="323">
        <f t="shared" si="14"/>
      </c>
      <c r="H72" s="323">
        <f t="shared" si="15"/>
      </c>
      <c r="I72" s="323">
        <f t="shared" si="16"/>
        <v>0</v>
      </c>
      <c r="J72" s="71"/>
      <c r="K72" s="68"/>
      <c r="L72" s="69"/>
      <c r="M72" s="68"/>
      <c r="N72" s="79"/>
      <c r="O72" s="86"/>
      <c r="P72" s="67"/>
      <c r="Q72" s="67"/>
      <c r="R72" s="123"/>
      <c r="S72" s="78"/>
      <c r="T72" s="78"/>
      <c r="U72" s="328">
        <f t="shared" si="17"/>
        <v>0</v>
      </c>
      <c r="V72" s="69"/>
      <c r="W72" s="67"/>
      <c r="X72" s="69"/>
      <c r="Y72" s="86"/>
      <c r="Z72" s="128"/>
      <c r="AA72" s="68"/>
    </row>
    <row r="73" spans="1:27" s="137" customFormat="1" ht="12.75">
      <c r="A73" s="69"/>
      <c r="B73" s="320">
        <f t="shared" si="10"/>
      </c>
      <c r="C73" s="321">
        <f t="shared" si="11"/>
      </c>
      <c r="D73" s="240">
        <f t="shared" si="12"/>
      </c>
      <c r="E73" s="322">
        <f t="shared" si="13"/>
      </c>
      <c r="F73" s="323">
        <f t="shared" si="0"/>
      </c>
      <c r="G73" s="323">
        <f t="shared" si="14"/>
      </c>
      <c r="H73" s="323">
        <f t="shared" si="15"/>
      </c>
      <c r="I73" s="323">
        <f t="shared" si="16"/>
        <v>0</v>
      </c>
      <c r="J73" s="71"/>
      <c r="K73" s="68"/>
      <c r="L73" s="69"/>
      <c r="M73" s="68"/>
      <c r="N73" s="79"/>
      <c r="O73" s="86"/>
      <c r="P73" s="67"/>
      <c r="Q73" s="67"/>
      <c r="R73" s="123"/>
      <c r="S73" s="78"/>
      <c r="T73" s="78"/>
      <c r="U73" s="328">
        <f t="shared" si="17"/>
        <v>0</v>
      </c>
      <c r="V73" s="69"/>
      <c r="W73" s="67"/>
      <c r="X73" s="69"/>
      <c r="Y73" s="86"/>
      <c r="Z73" s="128"/>
      <c r="AA73" s="68"/>
    </row>
    <row r="74" spans="1:27" s="137" customFormat="1" ht="12.75">
      <c r="A74" s="69"/>
      <c r="B74" s="320">
        <f t="shared" si="10"/>
      </c>
      <c r="C74" s="321">
        <f t="shared" si="11"/>
      </c>
      <c r="D74" s="240">
        <f t="shared" si="12"/>
      </c>
      <c r="E74" s="322">
        <f t="shared" si="13"/>
      </c>
      <c r="F74" s="323">
        <f t="shared" si="0"/>
      </c>
      <c r="G74" s="323">
        <f t="shared" si="14"/>
      </c>
      <c r="H74" s="323">
        <f t="shared" si="15"/>
      </c>
      <c r="I74" s="323">
        <f t="shared" si="16"/>
        <v>0</v>
      </c>
      <c r="J74" s="71"/>
      <c r="K74" s="68"/>
      <c r="L74" s="69"/>
      <c r="M74" s="68"/>
      <c r="N74" s="79"/>
      <c r="O74" s="86"/>
      <c r="P74" s="67"/>
      <c r="Q74" s="67"/>
      <c r="R74" s="123"/>
      <c r="S74" s="78"/>
      <c r="T74" s="78"/>
      <c r="U74" s="328">
        <f t="shared" si="17"/>
        <v>0</v>
      </c>
      <c r="V74" s="69"/>
      <c r="W74" s="67"/>
      <c r="X74" s="69"/>
      <c r="Y74" s="86"/>
      <c r="Z74" s="128"/>
      <c r="AA74" s="68"/>
    </row>
    <row r="75" spans="1:27" s="137" customFormat="1" ht="12.75">
      <c r="A75" s="69"/>
      <c r="B75" s="320">
        <f t="shared" si="10"/>
      </c>
      <c r="C75" s="321">
        <f t="shared" si="11"/>
      </c>
      <c r="D75" s="240">
        <f t="shared" si="12"/>
      </c>
      <c r="E75" s="322">
        <f t="shared" si="13"/>
      </c>
      <c r="F75" s="323">
        <f t="shared" si="0"/>
      </c>
      <c r="G75" s="323">
        <f t="shared" si="14"/>
      </c>
      <c r="H75" s="323">
        <f t="shared" si="15"/>
      </c>
      <c r="I75" s="323">
        <f t="shared" si="16"/>
        <v>0</v>
      </c>
      <c r="J75" s="71"/>
      <c r="K75" s="68"/>
      <c r="L75" s="69"/>
      <c r="M75" s="68"/>
      <c r="N75" s="79"/>
      <c r="O75" s="86"/>
      <c r="P75" s="67"/>
      <c r="Q75" s="67"/>
      <c r="R75" s="123"/>
      <c r="S75" s="78"/>
      <c r="T75" s="78"/>
      <c r="U75" s="328">
        <f t="shared" si="17"/>
        <v>0</v>
      </c>
      <c r="V75" s="69"/>
      <c r="W75" s="67"/>
      <c r="X75" s="69"/>
      <c r="Y75" s="86"/>
      <c r="Z75" s="128"/>
      <c r="AA75" s="68"/>
    </row>
    <row r="76" spans="1:27" s="137" customFormat="1" ht="12.75">
      <c r="A76" s="69"/>
      <c r="B76" s="320">
        <f t="shared" si="10"/>
      </c>
      <c r="C76" s="321">
        <f t="shared" si="11"/>
      </c>
      <c r="D76" s="240">
        <f t="shared" si="12"/>
      </c>
      <c r="E76" s="322">
        <f t="shared" si="13"/>
      </c>
      <c r="F76" s="323">
        <f aca="true" t="shared" si="18" ref="F76:F101">IF(ISERROR(VLOOKUP(A76,ChallanDatabaseTotal,20)),"",VLOOKUP(A76,ChallanDatabaseTotal,20))</f>
      </c>
      <c r="G76" s="323">
        <f t="shared" si="14"/>
      </c>
      <c r="H76" s="323">
        <f t="shared" si="15"/>
      </c>
      <c r="I76" s="323">
        <f t="shared" si="16"/>
        <v>0</v>
      </c>
      <c r="J76" s="71"/>
      <c r="K76" s="68"/>
      <c r="L76" s="69"/>
      <c r="M76" s="68"/>
      <c r="N76" s="79"/>
      <c r="O76" s="86"/>
      <c r="P76" s="67"/>
      <c r="Q76" s="67"/>
      <c r="R76" s="123"/>
      <c r="S76" s="78"/>
      <c r="T76" s="78"/>
      <c r="U76" s="328">
        <f t="shared" si="17"/>
        <v>0</v>
      </c>
      <c r="V76" s="69"/>
      <c r="W76" s="67"/>
      <c r="X76" s="69"/>
      <c r="Y76" s="86"/>
      <c r="Z76" s="128"/>
      <c r="AA76" s="68"/>
    </row>
    <row r="77" spans="1:27" s="137" customFormat="1" ht="12.75">
      <c r="A77" s="69"/>
      <c r="B77" s="320">
        <f aca="true" t="shared" si="19" ref="B77:B102">IF(ISERROR(VLOOKUP(A77,ChallanDatabase,12)),"",VLOOKUP(A77,ChallanDatabase,12))</f>
      </c>
      <c r="C77" s="321">
        <f aca="true" t="shared" si="20" ref="C77:C102">IF(ISERROR(VLOOKUP(A77,ChallanDatabase,14)),"",VLOOKUP(A77,ChallanDatabase,14))</f>
      </c>
      <c r="D77" s="240">
        <f aca="true" t="shared" si="21" ref="D77:D102">IF(ISERROR(VLOOKUP(A77,ChallanDatabase,16)),"",VLOOKUP(A77,ChallanDatabase,16))</f>
      </c>
      <c r="E77" s="322">
        <f aca="true" t="shared" si="22" ref="E77:E102">IF(ISERROR(VLOOKUP(A77,ChallanDatabase,2)),"",VLOOKUP(A77,ChallanDatabase,2))</f>
      </c>
      <c r="F77" s="323">
        <f t="shared" si="18"/>
      </c>
      <c r="G77" s="323">
        <f aca="true" t="shared" si="23" ref="G77:G102">IF(ISERROR(VLOOKUP(A77,ChallanDatabase,18)),"",IF(VLOOKUP(A77,ChallanDatabase,18)=0,"",VLOOKUP(A77,ChallanDatabase,18)))</f>
      </c>
      <c r="H77" s="323">
        <f aca="true" t="shared" si="24" ref="H77:H102">IF(ISERROR(VLOOKUP(A77,ChallanDatabase,19)),"",IF(VLOOKUP(A77,ChallanDatabase,19)=0,"",VLOOKUP(A77,ChallanDatabase,19)))</f>
      </c>
      <c r="I77" s="323">
        <f aca="true" t="shared" si="25" ref="I77:I102">SUM(F77:H77)</f>
        <v>0</v>
      </c>
      <c r="J77" s="71"/>
      <c r="K77" s="68"/>
      <c r="L77" s="69"/>
      <c r="M77" s="68"/>
      <c r="N77" s="79"/>
      <c r="O77" s="86"/>
      <c r="P77" s="67"/>
      <c r="Q77" s="67"/>
      <c r="R77" s="123"/>
      <c r="S77" s="78"/>
      <c r="T77" s="78"/>
      <c r="U77" s="328">
        <f t="shared" si="17"/>
        <v>0</v>
      </c>
      <c r="V77" s="69"/>
      <c r="W77" s="67"/>
      <c r="X77" s="69"/>
      <c r="Y77" s="86"/>
      <c r="Z77" s="128"/>
      <c r="AA77" s="68"/>
    </row>
    <row r="78" spans="1:27" s="137" customFormat="1" ht="12.75">
      <c r="A78" s="69"/>
      <c r="B78" s="320">
        <f t="shared" si="19"/>
      </c>
      <c r="C78" s="321">
        <f t="shared" si="20"/>
      </c>
      <c r="D78" s="240">
        <f t="shared" si="21"/>
      </c>
      <c r="E78" s="322">
        <f t="shared" si="22"/>
      </c>
      <c r="F78" s="323">
        <f t="shared" si="18"/>
      </c>
      <c r="G78" s="323">
        <f t="shared" si="23"/>
      </c>
      <c r="H78" s="323">
        <f t="shared" si="24"/>
      </c>
      <c r="I78" s="323">
        <f t="shared" si="25"/>
        <v>0</v>
      </c>
      <c r="J78" s="71"/>
      <c r="K78" s="68"/>
      <c r="L78" s="69"/>
      <c r="M78" s="68"/>
      <c r="N78" s="79"/>
      <c r="O78" s="86"/>
      <c r="P78" s="67"/>
      <c r="Q78" s="67"/>
      <c r="R78" s="123"/>
      <c r="S78" s="78"/>
      <c r="T78" s="78"/>
      <c r="U78" s="328">
        <f t="shared" si="17"/>
        <v>0</v>
      </c>
      <c r="V78" s="69"/>
      <c r="W78" s="67"/>
      <c r="X78" s="69"/>
      <c r="Y78" s="86"/>
      <c r="Z78" s="128"/>
      <c r="AA78" s="68"/>
    </row>
    <row r="79" spans="1:27" s="137" customFormat="1" ht="12.75">
      <c r="A79" s="69"/>
      <c r="B79" s="320">
        <f t="shared" si="19"/>
      </c>
      <c r="C79" s="321">
        <f t="shared" si="20"/>
      </c>
      <c r="D79" s="240">
        <f t="shared" si="21"/>
      </c>
      <c r="E79" s="322">
        <f t="shared" si="22"/>
      </c>
      <c r="F79" s="323">
        <f t="shared" si="18"/>
      </c>
      <c r="G79" s="323">
        <f t="shared" si="23"/>
      </c>
      <c r="H79" s="323">
        <f t="shared" si="24"/>
      </c>
      <c r="I79" s="323">
        <f t="shared" si="25"/>
        <v>0</v>
      </c>
      <c r="J79" s="71"/>
      <c r="K79" s="68"/>
      <c r="L79" s="69"/>
      <c r="M79" s="68"/>
      <c r="N79" s="79"/>
      <c r="O79" s="86"/>
      <c r="P79" s="67"/>
      <c r="Q79" s="67"/>
      <c r="R79" s="123"/>
      <c r="S79" s="78"/>
      <c r="T79" s="78"/>
      <c r="U79" s="328">
        <f t="shared" si="17"/>
        <v>0</v>
      </c>
      <c r="V79" s="69"/>
      <c r="W79" s="67"/>
      <c r="X79" s="69"/>
      <c r="Y79" s="86"/>
      <c r="Z79" s="128"/>
      <c r="AA79" s="68"/>
    </row>
    <row r="80" spans="1:27" s="137" customFormat="1" ht="12.75">
      <c r="A80" s="69"/>
      <c r="B80" s="320">
        <f t="shared" si="19"/>
      </c>
      <c r="C80" s="321">
        <f t="shared" si="20"/>
      </c>
      <c r="D80" s="240">
        <f t="shared" si="21"/>
      </c>
      <c r="E80" s="322">
        <f t="shared" si="22"/>
      </c>
      <c r="F80" s="323">
        <f t="shared" si="18"/>
      </c>
      <c r="G80" s="323">
        <f t="shared" si="23"/>
      </c>
      <c r="H80" s="323">
        <f t="shared" si="24"/>
      </c>
      <c r="I80" s="323">
        <f t="shared" si="25"/>
        <v>0</v>
      </c>
      <c r="J80" s="71"/>
      <c r="K80" s="68"/>
      <c r="L80" s="69"/>
      <c r="M80" s="68"/>
      <c r="N80" s="79"/>
      <c r="O80" s="86"/>
      <c r="P80" s="67"/>
      <c r="Q80" s="67"/>
      <c r="R80" s="123"/>
      <c r="S80" s="78"/>
      <c r="T80" s="78"/>
      <c r="U80" s="328">
        <f t="shared" si="17"/>
        <v>0</v>
      </c>
      <c r="V80" s="69"/>
      <c r="W80" s="67"/>
      <c r="X80" s="69"/>
      <c r="Y80" s="86"/>
      <c r="Z80" s="128"/>
      <c r="AA80" s="68"/>
    </row>
    <row r="81" spans="1:27" s="137" customFormat="1" ht="12.75">
      <c r="A81" s="69"/>
      <c r="B81" s="320">
        <f t="shared" si="19"/>
      </c>
      <c r="C81" s="321">
        <f t="shared" si="20"/>
      </c>
      <c r="D81" s="240">
        <f t="shared" si="21"/>
      </c>
      <c r="E81" s="322">
        <f t="shared" si="22"/>
      </c>
      <c r="F81" s="323">
        <f t="shared" si="18"/>
      </c>
      <c r="G81" s="323">
        <f t="shared" si="23"/>
      </c>
      <c r="H81" s="323">
        <f t="shared" si="24"/>
      </c>
      <c r="I81" s="323">
        <f t="shared" si="25"/>
        <v>0</v>
      </c>
      <c r="J81" s="71"/>
      <c r="K81" s="68"/>
      <c r="L81" s="69"/>
      <c r="M81" s="68"/>
      <c r="N81" s="79"/>
      <c r="O81" s="86"/>
      <c r="P81" s="67"/>
      <c r="Q81" s="67"/>
      <c r="R81" s="123"/>
      <c r="S81" s="78"/>
      <c r="T81" s="78"/>
      <c r="U81" s="328">
        <f t="shared" si="17"/>
        <v>0</v>
      </c>
      <c r="V81" s="69"/>
      <c r="W81" s="67"/>
      <c r="X81" s="69"/>
      <c r="Y81" s="86"/>
      <c r="Z81" s="128"/>
      <c r="AA81" s="68"/>
    </row>
    <row r="82" spans="1:27" s="137" customFormat="1" ht="12.75">
      <c r="A82" s="69"/>
      <c r="B82" s="320">
        <f t="shared" si="19"/>
      </c>
      <c r="C82" s="321">
        <f t="shared" si="20"/>
      </c>
      <c r="D82" s="240">
        <f t="shared" si="21"/>
      </c>
      <c r="E82" s="322">
        <f t="shared" si="22"/>
      </c>
      <c r="F82" s="323">
        <f t="shared" si="18"/>
      </c>
      <c r="G82" s="323">
        <f t="shared" si="23"/>
      </c>
      <c r="H82" s="323">
        <f t="shared" si="24"/>
      </c>
      <c r="I82" s="323">
        <f t="shared" si="25"/>
        <v>0</v>
      </c>
      <c r="J82" s="71"/>
      <c r="K82" s="68"/>
      <c r="L82" s="69"/>
      <c r="M82" s="68"/>
      <c r="N82" s="79"/>
      <c r="O82" s="86"/>
      <c r="P82" s="67"/>
      <c r="Q82" s="67"/>
      <c r="R82" s="123"/>
      <c r="S82" s="78"/>
      <c r="T82" s="78"/>
      <c r="U82" s="328">
        <f t="shared" si="17"/>
        <v>0</v>
      </c>
      <c r="V82" s="69"/>
      <c r="W82" s="67"/>
      <c r="X82" s="69"/>
      <c r="Y82" s="86"/>
      <c r="Z82" s="128"/>
      <c r="AA82" s="68"/>
    </row>
    <row r="83" spans="1:27" s="137" customFormat="1" ht="12.75">
      <c r="A83" s="69"/>
      <c r="B83" s="320">
        <f t="shared" si="19"/>
      </c>
      <c r="C83" s="321">
        <f t="shared" si="20"/>
      </c>
      <c r="D83" s="240">
        <f t="shared" si="21"/>
      </c>
      <c r="E83" s="322">
        <f t="shared" si="22"/>
      </c>
      <c r="F83" s="323">
        <f t="shared" si="18"/>
      </c>
      <c r="G83" s="323">
        <f t="shared" si="23"/>
      </c>
      <c r="H83" s="323">
        <f t="shared" si="24"/>
      </c>
      <c r="I83" s="323">
        <f t="shared" si="25"/>
        <v>0</v>
      </c>
      <c r="J83" s="71"/>
      <c r="K83" s="68"/>
      <c r="L83" s="69"/>
      <c r="M83" s="68"/>
      <c r="N83" s="79"/>
      <c r="O83" s="86"/>
      <c r="P83" s="67"/>
      <c r="Q83" s="67"/>
      <c r="R83" s="123"/>
      <c r="S83" s="78"/>
      <c r="T83" s="78"/>
      <c r="U83" s="328">
        <f t="shared" si="17"/>
        <v>0</v>
      </c>
      <c r="V83" s="69"/>
      <c r="W83" s="67"/>
      <c r="X83" s="69"/>
      <c r="Y83" s="86"/>
      <c r="Z83" s="128"/>
      <c r="AA83" s="68"/>
    </row>
    <row r="84" spans="1:27" s="137" customFormat="1" ht="12.75">
      <c r="A84" s="69"/>
      <c r="B84" s="320">
        <f t="shared" si="19"/>
      </c>
      <c r="C84" s="321">
        <f t="shared" si="20"/>
      </c>
      <c r="D84" s="240">
        <f t="shared" si="21"/>
      </c>
      <c r="E84" s="322">
        <f t="shared" si="22"/>
      </c>
      <c r="F84" s="323">
        <f t="shared" si="18"/>
      </c>
      <c r="G84" s="323">
        <f t="shared" si="23"/>
      </c>
      <c r="H84" s="323">
        <f t="shared" si="24"/>
      </c>
      <c r="I84" s="323">
        <f t="shared" si="25"/>
        <v>0</v>
      </c>
      <c r="J84" s="71"/>
      <c r="K84" s="68"/>
      <c r="L84" s="69"/>
      <c r="M84" s="68"/>
      <c r="N84" s="79"/>
      <c r="O84" s="86"/>
      <c r="P84" s="67"/>
      <c r="Q84" s="67"/>
      <c r="R84" s="123"/>
      <c r="S84" s="78"/>
      <c r="T84" s="78"/>
      <c r="U84" s="328">
        <f t="shared" si="17"/>
        <v>0</v>
      </c>
      <c r="V84" s="69"/>
      <c r="W84" s="67"/>
      <c r="X84" s="69"/>
      <c r="Y84" s="86"/>
      <c r="Z84" s="128"/>
      <c r="AA84" s="68"/>
    </row>
    <row r="85" spans="1:27" s="137" customFormat="1" ht="12.75">
      <c r="A85" s="69"/>
      <c r="B85" s="320">
        <f t="shared" si="19"/>
      </c>
      <c r="C85" s="321">
        <f t="shared" si="20"/>
      </c>
      <c r="D85" s="240">
        <f t="shared" si="21"/>
      </c>
      <c r="E85" s="322">
        <f t="shared" si="22"/>
      </c>
      <c r="F85" s="323">
        <f t="shared" si="18"/>
      </c>
      <c r="G85" s="323">
        <f t="shared" si="23"/>
      </c>
      <c r="H85" s="323">
        <f t="shared" si="24"/>
      </c>
      <c r="I85" s="323">
        <f t="shared" si="25"/>
        <v>0</v>
      </c>
      <c r="J85" s="71"/>
      <c r="K85" s="68"/>
      <c r="L85" s="69"/>
      <c r="M85" s="68"/>
      <c r="N85" s="79"/>
      <c r="O85" s="86"/>
      <c r="P85" s="67"/>
      <c r="Q85" s="67"/>
      <c r="R85" s="123"/>
      <c r="S85" s="78"/>
      <c r="T85" s="78"/>
      <c r="U85" s="328">
        <f aca="true" t="shared" si="26" ref="U85:U102">SUM(R85:T85)</f>
        <v>0</v>
      </c>
      <c r="V85" s="69"/>
      <c r="W85" s="67"/>
      <c r="X85" s="69"/>
      <c r="Y85" s="86"/>
      <c r="Z85" s="128"/>
      <c r="AA85" s="68"/>
    </row>
    <row r="86" spans="1:27" s="137" customFormat="1" ht="12.75">
      <c r="A86" s="69"/>
      <c r="B86" s="320">
        <f t="shared" si="19"/>
      </c>
      <c r="C86" s="321">
        <f t="shared" si="20"/>
      </c>
      <c r="D86" s="240">
        <f t="shared" si="21"/>
      </c>
      <c r="E86" s="322">
        <f t="shared" si="22"/>
      </c>
      <c r="F86" s="323">
        <f t="shared" si="18"/>
      </c>
      <c r="G86" s="323">
        <f t="shared" si="23"/>
      </c>
      <c r="H86" s="323">
        <f t="shared" si="24"/>
      </c>
      <c r="I86" s="323">
        <f t="shared" si="25"/>
        <v>0</v>
      </c>
      <c r="J86" s="71"/>
      <c r="K86" s="68"/>
      <c r="L86" s="69"/>
      <c r="M86" s="68"/>
      <c r="N86" s="79"/>
      <c r="O86" s="86"/>
      <c r="P86" s="67"/>
      <c r="Q86" s="67"/>
      <c r="R86" s="123"/>
      <c r="S86" s="78"/>
      <c r="T86" s="78"/>
      <c r="U86" s="328">
        <f t="shared" si="26"/>
        <v>0</v>
      </c>
      <c r="V86" s="69"/>
      <c r="W86" s="67"/>
      <c r="X86" s="69"/>
      <c r="Y86" s="86"/>
      <c r="Z86" s="128"/>
      <c r="AA86" s="68"/>
    </row>
    <row r="87" spans="1:27" s="137" customFormat="1" ht="12.75">
      <c r="A87" s="69"/>
      <c r="B87" s="320">
        <f t="shared" si="19"/>
      </c>
      <c r="C87" s="321">
        <f t="shared" si="20"/>
      </c>
      <c r="D87" s="240">
        <f t="shared" si="21"/>
      </c>
      <c r="E87" s="322">
        <f t="shared" si="22"/>
      </c>
      <c r="F87" s="323">
        <f t="shared" si="18"/>
      </c>
      <c r="G87" s="323">
        <f t="shared" si="23"/>
      </c>
      <c r="H87" s="323">
        <f t="shared" si="24"/>
      </c>
      <c r="I87" s="323">
        <f t="shared" si="25"/>
        <v>0</v>
      </c>
      <c r="J87" s="71"/>
      <c r="K87" s="68"/>
      <c r="L87" s="69"/>
      <c r="M87" s="68"/>
      <c r="N87" s="79"/>
      <c r="O87" s="86"/>
      <c r="P87" s="67"/>
      <c r="Q87" s="67"/>
      <c r="R87" s="123"/>
      <c r="S87" s="78"/>
      <c r="T87" s="78"/>
      <c r="U87" s="328">
        <f t="shared" si="26"/>
        <v>0</v>
      </c>
      <c r="V87" s="69"/>
      <c r="W87" s="67"/>
      <c r="X87" s="69"/>
      <c r="Y87" s="86"/>
      <c r="Z87" s="128"/>
      <c r="AA87" s="68"/>
    </row>
    <row r="88" spans="1:27" s="137" customFormat="1" ht="12.75">
      <c r="A88" s="69"/>
      <c r="B88" s="320">
        <f t="shared" si="19"/>
      </c>
      <c r="C88" s="321">
        <f t="shared" si="20"/>
      </c>
      <c r="D88" s="240">
        <f t="shared" si="21"/>
      </c>
      <c r="E88" s="322">
        <f t="shared" si="22"/>
      </c>
      <c r="F88" s="323">
        <f t="shared" si="18"/>
      </c>
      <c r="G88" s="323">
        <f t="shared" si="23"/>
      </c>
      <c r="H88" s="323">
        <f t="shared" si="24"/>
      </c>
      <c r="I88" s="323">
        <f t="shared" si="25"/>
        <v>0</v>
      </c>
      <c r="J88" s="71"/>
      <c r="K88" s="68"/>
      <c r="L88" s="69"/>
      <c r="M88" s="68"/>
      <c r="N88" s="79"/>
      <c r="O88" s="86"/>
      <c r="P88" s="67"/>
      <c r="Q88" s="67"/>
      <c r="R88" s="123"/>
      <c r="S88" s="78"/>
      <c r="T88" s="78"/>
      <c r="U88" s="328">
        <f t="shared" si="26"/>
        <v>0</v>
      </c>
      <c r="V88" s="69"/>
      <c r="W88" s="67"/>
      <c r="X88" s="69"/>
      <c r="Y88" s="86"/>
      <c r="Z88" s="128"/>
      <c r="AA88" s="68"/>
    </row>
    <row r="89" spans="1:27" s="137" customFormat="1" ht="12.75">
      <c r="A89" s="69"/>
      <c r="B89" s="320">
        <f t="shared" si="19"/>
      </c>
      <c r="C89" s="321">
        <f t="shared" si="20"/>
      </c>
      <c r="D89" s="240">
        <f t="shared" si="21"/>
      </c>
      <c r="E89" s="322">
        <f t="shared" si="22"/>
      </c>
      <c r="F89" s="323">
        <f t="shared" si="18"/>
      </c>
      <c r="G89" s="323">
        <f t="shared" si="23"/>
      </c>
      <c r="H89" s="323">
        <f t="shared" si="24"/>
      </c>
      <c r="I89" s="323">
        <f t="shared" si="25"/>
        <v>0</v>
      </c>
      <c r="J89" s="71"/>
      <c r="K89" s="68"/>
      <c r="L89" s="69"/>
      <c r="M89" s="68"/>
      <c r="N89" s="79"/>
      <c r="O89" s="86"/>
      <c r="P89" s="67"/>
      <c r="Q89" s="67"/>
      <c r="R89" s="123"/>
      <c r="S89" s="78"/>
      <c r="T89" s="78"/>
      <c r="U89" s="328">
        <f t="shared" si="26"/>
        <v>0</v>
      </c>
      <c r="V89" s="69"/>
      <c r="W89" s="67"/>
      <c r="X89" s="69"/>
      <c r="Y89" s="86"/>
      <c r="Z89" s="128"/>
      <c r="AA89" s="68"/>
    </row>
    <row r="90" spans="1:27" s="137" customFormat="1" ht="12.75">
      <c r="A90" s="69"/>
      <c r="B90" s="320">
        <f t="shared" si="19"/>
      </c>
      <c r="C90" s="321">
        <f t="shared" si="20"/>
      </c>
      <c r="D90" s="240">
        <f t="shared" si="21"/>
      </c>
      <c r="E90" s="322">
        <f t="shared" si="22"/>
      </c>
      <c r="F90" s="323">
        <f t="shared" si="18"/>
      </c>
      <c r="G90" s="323">
        <f t="shared" si="23"/>
      </c>
      <c r="H90" s="323">
        <f t="shared" si="24"/>
      </c>
      <c r="I90" s="323">
        <f t="shared" si="25"/>
        <v>0</v>
      </c>
      <c r="J90" s="71"/>
      <c r="K90" s="68"/>
      <c r="L90" s="69"/>
      <c r="M90" s="68"/>
      <c r="N90" s="79"/>
      <c r="O90" s="86"/>
      <c r="P90" s="67"/>
      <c r="Q90" s="67"/>
      <c r="R90" s="123"/>
      <c r="S90" s="78"/>
      <c r="T90" s="78"/>
      <c r="U90" s="328">
        <f t="shared" si="26"/>
        <v>0</v>
      </c>
      <c r="V90" s="69"/>
      <c r="W90" s="67"/>
      <c r="X90" s="69"/>
      <c r="Y90" s="86"/>
      <c r="Z90" s="128"/>
      <c r="AA90" s="68"/>
    </row>
    <row r="91" spans="1:27" s="137" customFormat="1" ht="12.75">
      <c r="A91" s="69"/>
      <c r="B91" s="320">
        <f t="shared" si="19"/>
      </c>
      <c r="C91" s="321">
        <f t="shared" si="20"/>
      </c>
      <c r="D91" s="240">
        <f t="shared" si="21"/>
      </c>
      <c r="E91" s="322">
        <f t="shared" si="22"/>
      </c>
      <c r="F91" s="323">
        <f t="shared" si="18"/>
      </c>
      <c r="G91" s="323">
        <f t="shared" si="23"/>
      </c>
      <c r="H91" s="323">
        <f t="shared" si="24"/>
      </c>
      <c r="I91" s="323">
        <f t="shared" si="25"/>
        <v>0</v>
      </c>
      <c r="J91" s="71"/>
      <c r="K91" s="68"/>
      <c r="L91" s="69"/>
      <c r="M91" s="68"/>
      <c r="N91" s="79"/>
      <c r="O91" s="86"/>
      <c r="P91" s="67"/>
      <c r="Q91" s="67"/>
      <c r="R91" s="123"/>
      <c r="S91" s="78"/>
      <c r="T91" s="78"/>
      <c r="U91" s="328">
        <f t="shared" si="26"/>
        <v>0</v>
      </c>
      <c r="V91" s="69"/>
      <c r="W91" s="67"/>
      <c r="X91" s="69"/>
      <c r="Y91" s="86"/>
      <c r="Z91" s="128"/>
      <c r="AA91" s="68"/>
    </row>
    <row r="92" spans="1:27" s="137" customFormat="1" ht="12.75">
      <c r="A92" s="69"/>
      <c r="B92" s="320">
        <f t="shared" si="19"/>
      </c>
      <c r="C92" s="321">
        <f t="shared" si="20"/>
      </c>
      <c r="D92" s="240">
        <f t="shared" si="21"/>
      </c>
      <c r="E92" s="322">
        <f t="shared" si="22"/>
      </c>
      <c r="F92" s="323">
        <f t="shared" si="18"/>
      </c>
      <c r="G92" s="323">
        <f t="shared" si="23"/>
      </c>
      <c r="H92" s="323">
        <f t="shared" si="24"/>
      </c>
      <c r="I92" s="323">
        <f t="shared" si="25"/>
        <v>0</v>
      </c>
      <c r="J92" s="71"/>
      <c r="K92" s="68"/>
      <c r="L92" s="69"/>
      <c r="M92" s="68"/>
      <c r="N92" s="79"/>
      <c r="O92" s="86"/>
      <c r="P92" s="67"/>
      <c r="Q92" s="67"/>
      <c r="R92" s="123"/>
      <c r="S92" s="78"/>
      <c r="T92" s="78"/>
      <c r="U92" s="328">
        <f t="shared" si="26"/>
        <v>0</v>
      </c>
      <c r="V92" s="69"/>
      <c r="W92" s="67"/>
      <c r="X92" s="69"/>
      <c r="Y92" s="86"/>
      <c r="Z92" s="128"/>
      <c r="AA92" s="68"/>
    </row>
    <row r="93" spans="1:27" s="137" customFormat="1" ht="12.75">
      <c r="A93" s="69"/>
      <c r="B93" s="320">
        <f t="shared" si="19"/>
      </c>
      <c r="C93" s="321">
        <f t="shared" si="20"/>
      </c>
      <c r="D93" s="240">
        <f t="shared" si="21"/>
      </c>
      <c r="E93" s="322">
        <f t="shared" si="22"/>
      </c>
      <c r="F93" s="323">
        <f t="shared" si="18"/>
      </c>
      <c r="G93" s="323">
        <f t="shared" si="23"/>
      </c>
      <c r="H93" s="323">
        <f t="shared" si="24"/>
      </c>
      <c r="I93" s="323">
        <f t="shared" si="25"/>
        <v>0</v>
      </c>
      <c r="J93" s="71"/>
      <c r="K93" s="68"/>
      <c r="L93" s="69"/>
      <c r="M93" s="68"/>
      <c r="N93" s="79"/>
      <c r="O93" s="86"/>
      <c r="P93" s="67"/>
      <c r="Q93" s="67"/>
      <c r="R93" s="123"/>
      <c r="S93" s="78"/>
      <c r="T93" s="78"/>
      <c r="U93" s="328">
        <f t="shared" si="26"/>
        <v>0</v>
      </c>
      <c r="V93" s="69"/>
      <c r="W93" s="67"/>
      <c r="X93" s="69"/>
      <c r="Y93" s="86"/>
      <c r="Z93" s="128"/>
      <c r="AA93" s="68"/>
    </row>
    <row r="94" spans="1:27" s="137" customFormat="1" ht="12.75">
      <c r="A94" s="69"/>
      <c r="B94" s="320">
        <f t="shared" si="19"/>
      </c>
      <c r="C94" s="321">
        <f t="shared" si="20"/>
      </c>
      <c r="D94" s="240">
        <f t="shared" si="21"/>
      </c>
      <c r="E94" s="322">
        <f t="shared" si="22"/>
      </c>
      <c r="F94" s="323">
        <f t="shared" si="18"/>
      </c>
      <c r="G94" s="323">
        <f t="shared" si="23"/>
      </c>
      <c r="H94" s="323">
        <f t="shared" si="24"/>
      </c>
      <c r="I94" s="323">
        <f t="shared" si="25"/>
        <v>0</v>
      </c>
      <c r="J94" s="71"/>
      <c r="K94" s="68"/>
      <c r="L94" s="69"/>
      <c r="M94" s="68"/>
      <c r="N94" s="79"/>
      <c r="O94" s="86"/>
      <c r="P94" s="67"/>
      <c r="Q94" s="67"/>
      <c r="R94" s="123"/>
      <c r="S94" s="78"/>
      <c r="T94" s="78"/>
      <c r="U94" s="328">
        <f t="shared" si="26"/>
        <v>0</v>
      </c>
      <c r="V94" s="69"/>
      <c r="W94" s="67"/>
      <c r="X94" s="69"/>
      <c r="Y94" s="86"/>
      <c r="Z94" s="128"/>
      <c r="AA94" s="68"/>
    </row>
    <row r="95" spans="1:27" ht="12.75">
      <c r="A95" s="69"/>
      <c r="B95" s="324">
        <f t="shared" si="19"/>
      </c>
      <c r="C95" s="325">
        <f t="shared" si="20"/>
      </c>
      <c r="D95" s="316">
        <f t="shared" si="21"/>
      </c>
      <c r="E95" s="326">
        <f t="shared" si="22"/>
      </c>
      <c r="F95" s="323">
        <f t="shared" si="18"/>
      </c>
      <c r="G95" s="327">
        <f t="shared" si="23"/>
      </c>
      <c r="H95" s="327">
        <f t="shared" si="24"/>
      </c>
      <c r="I95" s="327">
        <f t="shared" si="25"/>
        <v>0</v>
      </c>
      <c r="J95" s="71"/>
      <c r="K95" s="68"/>
      <c r="L95" s="69"/>
      <c r="M95" s="68"/>
      <c r="N95" s="79"/>
      <c r="O95" s="86"/>
      <c r="P95" s="67"/>
      <c r="Q95" s="67"/>
      <c r="R95" s="123"/>
      <c r="S95" s="78"/>
      <c r="T95" s="78"/>
      <c r="U95" s="329">
        <f t="shared" si="26"/>
        <v>0</v>
      </c>
      <c r="V95" s="69"/>
      <c r="W95" s="67"/>
      <c r="X95" s="69"/>
      <c r="Y95" s="86"/>
      <c r="Z95" s="128"/>
      <c r="AA95" s="68"/>
    </row>
    <row r="96" spans="1:27" ht="12.75">
      <c r="A96" s="69"/>
      <c r="B96" s="324">
        <f t="shared" si="19"/>
      </c>
      <c r="C96" s="325">
        <f t="shared" si="20"/>
      </c>
      <c r="D96" s="316">
        <f t="shared" si="21"/>
      </c>
      <c r="E96" s="326">
        <f t="shared" si="22"/>
      </c>
      <c r="F96" s="323">
        <f t="shared" si="18"/>
      </c>
      <c r="G96" s="327">
        <f t="shared" si="23"/>
      </c>
      <c r="H96" s="327">
        <f t="shared" si="24"/>
      </c>
      <c r="I96" s="327">
        <f t="shared" si="25"/>
        <v>0</v>
      </c>
      <c r="J96" s="71"/>
      <c r="K96" s="68"/>
      <c r="L96" s="69"/>
      <c r="M96" s="68"/>
      <c r="N96" s="79"/>
      <c r="O96" s="86"/>
      <c r="P96" s="67"/>
      <c r="Q96" s="67"/>
      <c r="R96" s="123"/>
      <c r="S96" s="78"/>
      <c r="T96" s="78"/>
      <c r="U96" s="329">
        <f t="shared" si="26"/>
        <v>0</v>
      </c>
      <c r="V96" s="69"/>
      <c r="W96" s="67"/>
      <c r="X96" s="69"/>
      <c r="Y96" s="86"/>
      <c r="Z96" s="128"/>
      <c r="AA96" s="68"/>
    </row>
    <row r="97" spans="1:27" ht="12.75">
      <c r="A97" s="69"/>
      <c r="B97" s="324">
        <f t="shared" si="19"/>
      </c>
      <c r="C97" s="325">
        <f t="shared" si="20"/>
      </c>
      <c r="D97" s="316">
        <f t="shared" si="21"/>
      </c>
      <c r="E97" s="326">
        <f t="shared" si="22"/>
      </c>
      <c r="F97" s="323">
        <f t="shared" si="18"/>
      </c>
      <c r="G97" s="327">
        <f t="shared" si="23"/>
      </c>
      <c r="H97" s="327">
        <f t="shared" si="24"/>
      </c>
      <c r="I97" s="327">
        <f t="shared" si="25"/>
        <v>0</v>
      </c>
      <c r="J97" s="71"/>
      <c r="K97" s="68"/>
      <c r="L97" s="69"/>
      <c r="M97" s="68"/>
      <c r="N97" s="79"/>
      <c r="O97" s="86"/>
      <c r="P97" s="67"/>
      <c r="Q97" s="67"/>
      <c r="R97" s="123"/>
      <c r="S97" s="78"/>
      <c r="T97" s="78"/>
      <c r="U97" s="329">
        <f t="shared" si="26"/>
        <v>0</v>
      </c>
      <c r="V97" s="69"/>
      <c r="W97" s="67"/>
      <c r="X97" s="69"/>
      <c r="Y97" s="86"/>
      <c r="Z97" s="128"/>
      <c r="AA97" s="68"/>
    </row>
    <row r="98" spans="1:27" ht="12.75">
      <c r="A98" s="69"/>
      <c r="B98" s="324">
        <f t="shared" si="19"/>
      </c>
      <c r="C98" s="325">
        <f t="shared" si="20"/>
      </c>
      <c r="D98" s="316">
        <f t="shared" si="21"/>
      </c>
      <c r="E98" s="326">
        <f t="shared" si="22"/>
      </c>
      <c r="F98" s="323">
        <f t="shared" si="18"/>
      </c>
      <c r="G98" s="327">
        <f t="shared" si="23"/>
      </c>
      <c r="H98" s="327">
        <f t="shared" si="24"/>
      </c>
      <c r="I98" s="327">
        <f t="shared" si="25"/>
        <v>0</v>
      </c>
      <c r="J98" s="71"/>
      <c r="K98" s="68"/>
      <c r="L98" s="69"/>
      <c r="M98" s="68"/>
      <c r="N98" s="79"/>
      <c r="O98" s="86"/>
      <c r="P98" s="67"/>
      <c r="Q98" s="67"/>
      <c r="R98" s="123"/>
      <c r="S98" s="78"/>
      <c r="T98" s="78"/>
      <c r="U98" s="329">
        <f t="shared" si="26"/>
        <v>0</v>
      </c>
      <c r="V98" s="69"/>
      <c r="W98" s="67"/>
      <c r="X98" s="69"/>
      <c r="Y98" s="86"/>
      <c r="Z98" s="128"/>
      <c r="AA98" s="68"/>
    </row>
    <row r="99" spans="1:27" ht="12.75">
      <c r="A99" s="69"/>
      <c r="B99" s="324">
        <f t="shared" si="19"/>
      </c>
      <c r="C99" s="325">
        <f t="shared" si="20"/>
      </c>
      <c r="D99" s="316">
        <f t="shared" si="21"/>
      </c>
      <c r="E99" s="326">
        <f t="shared" si="22"/>
      </c>
      <c r="F99" s="323">
        <f t="shared" si="18"/>
      </c>
      <c r="G99" s="327">
        <f t="shared" si="23"/>
      </c>
      <c r="H99" s="327">
        <f t="shared" si="24"/>
      </c>
      <c r="I99" s="327">
        <f t="shared" si="25"/>
        <v>0</v>
      </c>
      <c r="J99" s="71"/>
      <c r="K99" s="68"/>
      <c r="L99" s="69"/>
      <c r="M99" s="68"/>
      <c r="N99" s="79"/>
      <c r="O99" s="86"/>
      <c r="P99" s="67"/>
      <c r="Q99" s="67"/>
      <c r="R99" s="123"/>
      <c r="S99" s="78"/>
      <c r="T99" s="78"/>
      <c r="U99" s="329">
        <f t="shared" si="26"/>
        <v>0</v>
      </c>
      <c r="V99" s="69"/>
      <c r="W99" s="67"/>
      <c r="X99" s="69"/>
      <c r="Y99" s="86"/>
      <c r="Z99" s="128"/>
      <c r="AA99" s="68"/>
    </row>
    <row r="100" spans="1:27" ht="12.75">
      <c r="A100" s="69"/>
      <c r="B100" s="324">
        <f t="shared" si="19"/>
      </c>
      <c r="C100" s="325">
        <f t="shared" si="20"/>
      </c>
      <c r="D100" s="316">
        <f t="shared" si="21"/>
      </c>
      <c r="E100" s="326">
        <f t="shared" si="22"/>
      </c>
      <c r="F100" s="323">
        <f t="shared" si="18"/>
      </c>
      <c r="G100" s="327">
        <f t="shared" si="23"/>
      </c>
      <c r="H100" s="327">
        <f t="shared" si="24"/>
      </c>
      <c r="I100" s="327">
        <f t="shared" si="25"/>
        <v>0</v>
      </c>
      <c r="J100" s="71"/>
      <c r="K100" s="68"/>
      <c r="L100" s="69"/>
      <c r="M100" s="68"/>
      <c r="N100" s="79"/>
      <c r="O100" s="86"/>
      <c r="P100" s="67"/>
      <c r="Q100" s="67"/>
      <c r="R100" s="123"/>
      <c r="S100" s="78"/>
      <c r="T100" s="78"/>
      <c r="U100" s="329">
        <f t="shared" si="26"/>
        <v>0</v>
      </c>
      <c r="V100" s="69"/>
      <c r="W100" s="67"/>
      <c r="X100" s="69"/>
      <c r="Y100" s="86"/>
      <c r="Z100" s="128"/>
      <c r="AA100" s="68"/>
    </row>
    <row r="101" spans="1:27" ht="12.75">
      <c r="A101" s="69"/>
      <c r="B101" s="324">
        <f t="shared" si="19"/>
      </c>
      <c r="C101" s="325">
        <f t="shared" si="20"/>
      </c>
      <c r="D101" s="316">
        <f t="shared" si="21"/>
      </c>
      <c r="E101" s="326">
        <f t="shared" si="22"/>
      </c>
      <c r="F101" s="323">
        <f t="shared" si="18"/>
      </c>
      <c r="G101" s="327">
        <f t="shared" si="23"/>
      </c>
      <c r="H101" s="327">
        <f t="shared" si="24"/>
      </c>
      <c r="I101" s="327">
        <f t="shared" si="25"/>
        <v>0</v>
      </c>
      <c r="J101" s="71"/>
      <c r="K101" s="68"/>
      <c r="L101" s="69"/>
      <c r="M101" s="68"/>
      <c r="N101" s="79"/>
      <c r="O101" s="86"/>
      <c r="P101" s="67"/>
      <c r="Q101" s="67"/>
      <c r="R101" s="123"/>
      <c r="S101" s="78"/>
      <c r="T101" s="78"/>
      <c r="U101" s="329">
        <f t="shared" si="26"/>
        <v>0</v>
      </c>
      <c r="V101" s="69"/>
      <c r="W101" s="67"/>
      <c r="X101" s="69"/>
      <c r="Y101" s="86"/>
      <c r="Z101" s="128"/>
      <c r="AA101" s="68"/>
    </row>
    <row r="102" spans="1:27" s="165" customFormat="1" ht="12.75" hidden="1">
      <c r="A102" s="155"/>
      <c r="B102" s="155">
        <f t="shared" si="19"/>
      </c>
      <c r="C102" s="156">
        <f t="shared" si="20"/>
      </c>
      <c r="D102" s="157">
        <f t="shared" si="21"/>
      </c>
      <c r="E102" s="158">
        <f t="shared" si="22"/>
      </c>
      <c r="F102" s="159">
        <f>IF(ISERROR(VLOOKUP(A102,ChallanDatabase,8)),"",VLOOKUP(A102,ChallanDatabase,3)+VLOOKUP(A102,ChallanDatabase,4)+VLOOKUP(A102,ChallanDatabase,5))</f>
      </c>
      <c r="G102" s="159">
        <f t="shared" si="23"/>
      </c>
      <c r="H102" s="159">
        <f t="shared" si="24"/>
      </c>
      <c r="I102" s="159">
        <f t="shared" si="25"/>
        <v>0</v>
      </c>
      <c r="J102" s="158"/>
      <c r="K102" s="160"/>
      <c r="L102" s="155"/>
      <c r="M102" s="158"/>
      <c r="N102" s="160"/>
      <c r="O102" s="161"/>
      <c r="P102" s="159"/>
      <c r="Q102" s="159"/>
      <c r="R102" s="162"/>
      <c r="S102" s="163"/>
      <c r="T102" s="163"/>
      <c r="U102" s="159">
        <f t="shared" si="26"/>
        <v>0</v>
      </c>
      <c r="V102" s="155"/>
      <c r="W102" s="159"/>
      <c r="X102" s="155"/>
      <c r="Y102" s="161"/>
      <c r="Z102" s="164"/>
      <c r="AA102" s="158"/>
    </row>
    <row r="103" spans="1:27" ht="12.75">
      <c r="A103" s="314" t="s">
        <v>258</v>
      </c>
      <c r="B103" s="310"/>
      <c r="C103" s="315"/>
      <c r="D103" s="316"/>
      <c r="E103" s="310"/>
      <c r="F103" s="317">
        <f>SUM(F11:F102)</f>
        <v>0</v>
      </c>
      <c r="G103" s="317">
        <f>SUM(G11:G102)</f>
        <v>0</v>
      </c>
      <c r="H103" s="317">
        <f>SUM(H11:H102)</f>
        <v>0</v>
      </c>
      <c r="I103" s="317">
        <f>SUM(I11:I102)</f>
        <v>0</v>
      </c>
      <c r="J103" s="310"/>
      <c r="K103" s="318"/>
      <c r="L103" s="310"/>
      <c r="M103" s="310"/>
      <c r="N103" s="310"/>
      <c r="O103" s="310"/>
      <c r="P103" s="317">
        <f aca="true" t="shared" si="27" ref="P103:W103">SUM(P11:P102)</f>
        <v>0</v>
      </c>
      <c r="Q103" s="317">
        <f t="shared" si="27"/>
        <v>0</v>
      </c>
      <c r="R103" s="317">
        <f t="shared" si="27"/>
        <v>0</v>
      </c>
      <c r="S103" s="317">
        <f t="shared" si="27"/>
        <v>0</v>
      </c>
      <c r="T103" s="317">
        <f t="shared" si="27"/>
        <v>0</v>
      </c>
      <c r="U103" s="317">
        <f t="shared" si="27"/>
        <v>0</v>
      </c>
      <c r="V103" s="317">
        <f t="shared" si="27"/>
        <v>0</v>
      </c>
      <c r="W103" s="317">
        <f t="shared" si="27"/>
        <v>0</v>
      </c>
      <c r="X103" s="310"/>
      <c r="Y103" s="310"/>
      <c r="Z103" s="319"/>
      <c r="AA103" s="310"/>
    </row>
    <row r="104" spans="1:22" ht="12.75">
      <c r="A104" s="9"/>
      <c r="B104" s="9"/>
      <c r="C104" s="9"/>
      <c r="D104" s="9"/>
      <c r="E104" s="9"/>
      <c r="F104" s="9"/>
      <c r="G104" s="9"/>
      <c r="H104" s="9"/>
      <c r="I104" s="9"/>
      <c r="J104" s="9"/>
      <c r="K104" s="9"/>
      <c r="L104" s="9"/>
      <c r="M104" s="130"/>
      <c r="N104" s="9"/>
      <c r="Q104" s="23"/>
      <c r="T104" s="23"/>
      <c r="V104" s="23"/>
    </row>
    <row r="105" spans="1:14" ht="12.75" hidden="1">
      <c r="A105" s="406" t="s">
        <v>239</v>
      </c>
      <c r="B105" s="406"/>
      <c r="C105" s="406"/>
      <c r="D105" s="406"/>
      <c r="E105" s="406"/>
      <c r="F105" s="406"/>
      <c r="G105" s="406"/>
      <c r="H105" s="406"/>
      <c r="I105" s="406"/>
      <c r="J105" s="406"/>
      <c r="K105" s="406"/>
      <c r="L105" s="406"/>
      <c r="M105" s="406"/>
      <c r="N105" s="406"/>
    </row>
    <row r="106" spans="1:256" ht="12.75" hidden="1">
      <c r="A106" s="9"/>
      <c r="B106" s="9"/>
      <c r="C106" s="9"/>
      <c r="D106" s="9"/>
      <c r="E106" s="9"/>
      <c r="F106" s="9"/>
      <c r="G106" s="9"/>
      <c r="H106" s="9"/>
      <c r="I106" s="9"/>
      <c r="J106" s="9"/>
      <c r="K106" s="9"/>
      <c r="L106" s="9"/>
      <c r="M106" s="9"/>
      <c r="N106" s="9"/>
      <c r="IV106" s="15">
        <f>COUNT(J14:J102)</f>
        <v>0</v>
      </c>
    </row>
    <row r="107" ht="12.75" hidden="1">
      <c r="IV107" t="str">
        <f>IF(IV106=0,"Null",IV106)</f>
        <v>Null</v>
      </c>
    </row>
    <row r="108" spans="1:12" ht="12.75" hidden="1">
      <c r="A108" s="116" t="s">
        <v>832</v>
      </c>
      <c r="B108" s="116"/>
      <c r="C108" s="117"/>
      <c r="D108" s="116"/>
      <c r="E108" s="116"/>
      <c r="F108" s="116"/>
      <c r="G108" s="116"/>
      <c r="H108" s="116"/>
      <c r="I108" s="116"/>
      <c r="J108" s="113"/>
      <c r="K108" s="113"/>
      <c r="L108" s="113"/>
    </row>
    <row r="109" ht="12.75" hidden="1"/>
    <row r="110" spans="6:10" ht="12.75" hidden="1">
      <c r="F110" s="9"/>
      <c r="G110" s="9"/>
      <c r="H110" s="9"/>
      <c r="I110" s="9"/>
      <c r="J110" s="9"/>
    </row>
    <row r="111" spans="1:13" ht="12.75" hidden="1">
      <c r="A111" t="s">
        <v>240</v>
      </c>
      <c r="E111" s="116" t="s">
        <v>671</v>
      </c>
      <c r="F111" s="9"/>
      <c r="G111" s="9"/>
      <c r="H111" s="9"/>
      <c r="I111" s="9"/>
      <c r="J111" s="9"/>
      <c r="L111" s="400"/>
      <c r="M111" s="400"/>
    </row>
    <row r="112" spans="1:13" ht="12.75" hidden="1">
      <c r="A112" t="s">
        <v>242</v>
      </c>
      <c r="E112" s="116" t="s">
        <v>670</v>
      </c>
      <c r="F112" s="9"/>
      <c r="G112" s="9"/>
      <c r="H112" s="9"/>
      <c r="I112" s="9"/>
      <c r="J112" s="9"/>
      <c r="L112" s="402"/>
      <c r="M112" s="402"/>
    </row>
    <row r="113" spans="12:13" ht="12.75" hidden="1">
      <c r="L113" s="403"/>
      <c r="M113" s="403"/>
    </row>
    <row r="114" ht="12.75">
      <c r="A114" t="s">
        <v>244</v>
      </c>
    </row>
    <row r="115" spans="1:13" ht="12.75">
      <c r="A115" s="116" t="s">
        <v>148</v>
      </c>
      <c r="L115" s="113"/>
      <c r="M115" s="113"/>
    </row>
    <row r="116" ht="12.75">
      <c r="A116" s="116"/>
    </row>
    <row r="117" ht="12.75">
      <c r="A117" t="s">
        <v>208</v>
      </c>
    </row>
    <row r="831" ht="12.75">
      <c r="IV831" s="16" t="s">
        <v>257</v>
      </c>
    </row>
    <row r="832" ht="12.75">
      <c r="IV832" s="16" t="s">
        <v>259</v>
      </c>
    </row>
    <row r="835" ht="12.75">
      <c r="IV835" s="10">
        <v>193</v>
      </c>
    </row>
    <row r="836" ht="12.75">
      <c r="IV836" s="10" t="s">
        <v>260</v>
      </c>
    </row>
    <row r="837" ht="12.75">
      <c r="IV837" s="10" t="s">
        <v>261</v>
      </c>
    </row>
    <row r="838" ht="12.75">
      <c r="IV838" s="10" t="s">
        <v>262</v>
      </c>
    </row>
    <row r="839" ht="12.75">
      <c r="IV839" s="10" t="s">
        <v>263</v>
      </c>
    </row>
    <row r="840" ht="12.75">
      <c r="IV840" s="10" t="s">
        <v>264</v>
      </c>
    </row>
    <row r="841" ht="12.75">
      <c r="IV841" s="10" t="s">
        <v>265</v>
      </c>
    </row>
    <row r="842" ht="12.75">
      <c r="IV842" s="10" t="s">
        <v>266</v>
      </c>
    </row>
    <row r="843" ht="12.75">
      <c r="IV843" s="10" t="s">
        <v>267</v>
      </c>
    </row>
    <row r="844" ht="12.75">
      <c r="IV844" s="10" t="s">
        <v>250</v>
      </c>
    </row>
    <row r="845" ht="12.75">
      <c r="IV845" s="10" t="s">
        <v>268</v>
      </c>
    </row>
    <row r="846" ht="12.75">
      <c r="IV846" s="10" t="s">
        <v>269</v>
      </c>
    </row>
    <row r="847" ht="12.75">
      <c r="IV847" s="10" t="s">
        <v>270</v>
      </c>
    </row>
    <row r="848" ht="12.75">
      <c r="IV848" s="10" t="s">
        <v>271</v>
      </c>
    </row>
    <row r="849" ht="12.75">
      <c r="IV849" s="10" t="s">
        <v>272</v>
      </c>
    </row>
  </sheetData>
  <sheetProtection/>
  <mergeCells count="6">
    <mergeCell ref="L112:M112"/>
    <mergeCell ref="L113:M113"/>
    <mergeCell ref="A1:N1"/>
    <mergeCell ref="A2:N2"/>
    <mergeCell ref="A105:N105"/>
    <mergeCell ref="L111:M111"/>
  </mergeCells>
  <dataValidations count="19">
    <dataValidation type="whole" allowBlank="1" showInputMessage="1" showErrorMessage="1" prompt="Enter only numeric characters" sqref="J10:J102 J4">
      <formula1>1</formula1>
      <formula2>9999999999999990000</formula2>
    </dataValidation>
    <dataValidation type="date" operator="lessThanOrEqual" allowBlank="1" showInputMessage="1" showErrorMessage="1" error="Cannot be a future date&#10;" sqref="E5 C10:C103 O10 C4">
      <formula1>TODAY()</formula1>
    </dataValidation>
    <dataValidation type="decimal" allowBlank="1" showInputMessage="1" showErrorMessage="1" sqref="R102 R10">
      <formula1>1</formula1>
      <formula2>10000000000000</formula2>
    </dataValidation>
    <dataValidation allowBlank="1" showInputMessage="1" showErrorMessage="1" prompt="Enter employee reference number" sqref="K102 K10"/>
    <dataValidation allowBlank="1" showInputMessage="1" showErrorMessage="1" prompt="Select Section Code" error="Wrong Selection" sqref="E10:E103 E4"/>
    <dataValidation type="list" allowBlank="1" showInputMessage="1" showErrorMessage="1" sqref="Q10:Q102 Q4">
      <formula1>"Y,N"</formula1>
    </dataValidation>
    <dataValidation type="list" allowBlank="1" showInputMessage="1" showErrorMessage="1" sqref="A10:A13 A4">
      <formula1>ChallanSrnoList</formula1>
    </dataValidation>
    <dataValidation type="list" allowBlank="1" showInputMessage="1" showErrorMessage="1" sqref="AA10:AA102 AA4">
      <formula1>"A,B"</formula1>
    </dataValidation>
    <dataValidation operator="lessThanOrEqual" allowBlank="1" showInputMessage="1" showErrorMessage="1" error="Cannot be a future date&#10;" sqref="D10:D103 D4"/>
    <dataValidation type="decimal" operator="greaterThanOrEqual" allowBlank="1" showInputMessage="1" showErrorMessage="1" sqref="P10:P101 P4">
      <formula1>0</formula1>
    </dataValidation>
    <dataValidation type="decimal" operator="greaterThan" allowBlank="1" showInputMessage="1" showErrorMessage="1" sqref="Z16:Z102 S102:T102 W102">
      <formula1>0</formula1>
    </dataValidation>
    <dataValidation type="list" allowBlank="1" showInputMessage="1" showErrorMessage="1" prompt="select one from dropdown" error="select one from dropdown" sqref="A14:A102">
      <formula1>ChallanSrnoList</formula1>
    </dataValidation>
    <dataValidation allowBlank="1" showInputMessage="1" showErrorMessage="1" prompt="Specifiy the Name of the employee. Mandatory For Regular File.  Maximum Length = 15" sqref="N14:N102"/>
    <dataValidation type="date" allowBlank="1" showInputMessage="1" showErrorMessage="1" prompt="Cannot be a future date.  Enter date in dd-mmm-yyyy format, eg, 09-Sep-2004" error="Cannot be a future date&#10;" sqref="Y102 O102">
      <formula1>29221</formula1>
      <formula2>TODAY()</formula2>
    </dataValidation>
    <dataValidation type="decimal" allowBlank="1" showInputMessage="1" showErrorMessage="1" prompt="Maximum Length = 15" sqref="P102">
      <formula1>0</formula1>
      <formula2>999999999999.99</formula2>
    </dataValidation>
    <dataValidation allowBlank="1" showInputMessage="1" showErrorMessage="1" prompt="Correct PAN should be mentioned. If PAN not available then mention - PANNOTAVBL. For incorrect PAN mention - PANINVALID. For PAN  applied cases mention - PANAPPLIED." sqref="M11:M101"/>
    <dataValidation operator="greaterThan" allowBlank="1" showInputMessage="1" showErrorMessage="1" sqref="W16:W101"/>
    <dataValidation allowBlank="1" showInputMessage="1" showErrorMessage="1" prompt="Correct PAN should be mentioned. If PAN not available then mention - PANNOTAVBL. For incorrect PAN mention - PANINVALID. For PAN  applied cases mention - PANAPPLIED" sqref="M4"/>
    <dataValidation type="date" allowBlank="1" showInputMessage="1" showErrorMessage="1" prompt="Cannot be a future date.  Enter date in dd-mmm-yyyy format, eg 31-Jul-2005" error="Cannot be a future date.  Enter date in dd-mmm-yyyy format, eg, 09-Sep-2004&#10;" sqref="O11:O101 Y10:Y101 O4 Y4">
      <formula1>29221</formula1>
      <formula2>TODAY()</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21"/>
  <dimension ref="A1:AF153"/>
  <sheetViews>
    <sheetView workbookViewId="0" topLeftCell="A1">
      <pane ySplit="5" topLeftCell="BM6" activePane="bottomLeft" state="frozen"/>
      <selection pane="topLeft" activeCell="A1" sqref="A1"/>
      <selection pane="bottomLeft" activeCell="A8" sqref="A8"/>
    </sheetView>
  </sheetViews>
  <sheetFormatPr defaultColWidth="9.140625" defaultRowHeight="12.75"/>
  <cols>
    <col min="1" max="1" width="6.28125" style="0" customWidth="1"/>
    <col min="2" max="2" width="12.140625" style="0" bestFit="1" customWidth="1"/>
    <col min="3" max="3" width="31.8515625" style="0" customWidth="1"/>
    <col min="4" max="4" width="13.28125" style="0" customWidth="1"/>
    <col min="5" max="5" width="11.28125" style="0" customWidth="1"/>
    <col min="6" max="6" width="12.140625" style="0" customWidth="1"/>
    <col min="7" max="7" width="11.7109375" style="0" bestFit="1" customWidth="1"/>
    <col min="8" max="10" width="11.7109375" style="0" customWidth="1"/>
    <col min="11" max="11" width="12.7109375" style="0" customWidth="1"/>
    <col min="12" max="14" width="11.7109375" style="0" customWidth="1"/>
    <col min="15" max="16" width="12.7109375" style="0" customWidth="1"/>
    <col min="17" max="17" width="11.7109375" style="0" customWidth="1"/>
    <col min="18" max="18" width="12.7109375" style="0" customWidth="1"/>
    <col min="19" max="19" width="10.421875" style="0" hidden="1" customWidth="1"/>
    <col min="20" max="22" width="11.7109375" style="0" customWidth="1"/>
    <col min="23" max="24" width="12.7109375" style="0" customWidth="1"/>
    <col min="25" max="29" width="11.7109375" style="0" customWidth="1"/>
    <col min="30" max="30" width="12.7109375" style="0" customWidth="1"/>
    <col min="31" max="31" width="11.7109375" style="0" customWidth="1"/>
    <col min="32" max="32" width="12.7109375" style="0" customWidth="1"/>
  </cols>
  <sheetData>
    <row r="1" spans="1:32" s="64" customFormat="1" ht="19.5" customHeight="1">
      <c r="A1" s="415" t="s">
        <v>529</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187"/>
    </row>
    <row r="2" spans="1:32" s="64" customFormat="1" ht="12.75" customHeight="1">
      <c r="A2" s="188"/>
      <c r="B2" s="133"/>
      <c r="C2" s="131"/>
      <c r="D2" s="131"/>
      <c r="E2" s="132"/>
      <c r="F2" s="132"/>
      <c r="G2" s="134"/>
      <c r="H2" s="134"/>
      <c r="I2" s="134"/>
      <c r="J2" s="134"/>
      <c r="K2" s="142">
        <f>SUM(G2:I2)</f>
        <v>0</v>
      </c>
      <c r="L2" s="134"/>
      <c r="M2" s="134"/>
      <c r="N2" s="134"/>
      <c r="O2" s="142">
        <f>SUM(L2:N2)</f>
        <v>0</v>
      </c>
      <c r="P2" s="142">
        <f>SUM(K2-O2)</f>
        <v>0</v>
      </c>
      <c r="Q2" s="142"/>
      <c r="R2" s="142">
        <f>SUM(P2+Q2)</f>
        <v>0</v>
      </c>
      <c r="S2" s="142">
        <v>0</v>
      </c>
      <c r="T2" s="142"/>
      <c r="U2" s="142"/>
      <c r="V2" s="142"/>
      <c r="W2" s="142">
        <f>SUM(T2:V2)</f>
        <v>0</v>
      </c>
      <c r="X2" s="142">
        <f>R2-W2</f>
        <v>0</v>
      </c>
      <c r="Y2" s="142"/>
      <c r="Z2" s="142"/>
      <c r="AA2" s="142"/>
      <c r="AB2" s="142"/>
      <c r="AC2" s="142"/>
      <c r="AD2" s="142">
        <f>Y2-SUM(Z2:AC2)</f>
        <v>0</v>
      </c>
      <c r="AE2" s="142"/>
      <c r="AF2" s="142">
        <f>SUM(AD2-AE2)</f>
        <v>0</v>
      </c>
    </row>
    <row r="3" spans="1:32" s="203" customFormat="1" ht="132" customHeight="1">
      <c r="A3" s="408" t="s">
        <v>677</v>
      </c>
      <c r="B3" s="407" t="s">
        <v>531</v>
      </c>
      <c r="C3" s="410" t="s">
        <v>532</v>
      </c>
      <c r="D3" s="148"/>
      <c r="E3" s="411" t="s">
        <v>679</v>
      </c>
      <c r="F3" s="412"/>
      <c r="G3" s="407" t="s">
        <v>678</v>
      </c>
      <c r="H3" s="407" t="s">
        <v>533</v>
      </c>
      <c r="I3" s="407" t="s">
        <v>534</v>
      </c>
      <c r="J3" s="407" t="s">
        <v>535</v>
      </c>
      <c r="K3" s="407" t="s">
        <v>536</v>
      </c>
      <c r="L3" s="407" t="s">
        <v>0</v>
      </c>
      <c r="M3" s="407" t="s">
        <v>1</v>
      </c>
      <c r="N3" s="407" t="s">
        <v>2</v>
      </c>
      <c r="O3" s="407" t="s">
        <v>537</v>
      </c>
      <c r="P3" s="407" t="s">
        <v>538</v>
      </c>
      <c r="Q3" s="407" t="s">
        <v>539</v>
      </c>
      <c r="R3" s="407" t="s">
        <v>540</v>
      </c>
      <c r="S3" s="407" t="s">
        <v>541</v>
      </c>
      <c r="T3" s="407" t="s">
        <v>542</v>
      </c>
      <c r="U3" s="407" t="s">
        <v>543</v>
      </c>
      <c r="V3" s="407" t="s">
        <v>544</v>
      </c>
      <c r="W3" s="407" t="s">
        <v>154</v>
      </c>
      <c r="X3" s="407" t="s">
        <v>545</v>
      </c>
      <c r="Y3" s="407" t="s">
        <v>156</v>
      </c>
      <c r="Z3" s="407" t="s">
        <v>680</v>
      </c>
      <c r="AA3" s="407" t="s">
        <v>546</v>
      </c>
      <c r="AB3" s="407" t="s">
        <v>547</v>
      </c>
      <c r="AC3" s="407" t="s">
        <v>548</v>
      </c>
      <c r="AD3" s="407" t="s">
        <v>155</v>
      </c>
      <c r="AE3" s="407" t="s">
        <v>549</v>
      </c>
      <c r="AF3" s="407" t="s">
        <v>550</v>
      </c>
    </row>
    <row r="4" spans="1:32" s="64" customFormat="1" ht="18" customHeight="1">
      <c r="A4" s="409"/>
      <c r="B4" s="407"/>
      <c r="C4" s="410"/>
      <c r="D4" s="148" t="s">
        <v>551</v>
      </c>
      <c r="E4" s="148" t="s">
        <v>694</v>
      </c>
      <c r="F4" s="148" t="s">
        <v>695</v>
      </c>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row>
    <row r="5" spans="1:32" s="95" customFormat="1" ht="12.75" customHeight="1">
      <c r="A5" s="149">
        <v>-327</v>
      </c>
      <c r="B5" s="150">
        <v>-328</v>
      </c>
      <c r="C5" s="149">
        <v>-329</v>
      </c>
      <c r="D5" s="151"/>
      <c r="E5" s="413">
        <v>-330</v>
      </c>
      <c r="F5" s="414"/>
      <c r="G5" s="149">
        <v>-331</v>
      </c>
      <c r="H5" s="149">
        <v>-332</v>
      </c>
      <c r="I5" s="150">
        <v>-333</v>
      </c>
      <c r="J5" s="150">
        <v>-334</v>
      </c>
      <c r="K5" s="150">
        <v>-335</v>
      </c>
      <c r="L5" s="150"/>
      <c r="M5" s="150"/>
      <c r="N5" s="150"/>
      <c r="O5" s="150">
        <v>-336</v>
      </c>
      <c r="P5" s="150">
        <v>-337</v>
      </c>
      <c r="Q5" s="150">
        <v>-338</v>
      </c>
      <c r="R5" s="150">
        <v>-339</v>
      </c>
      <c r="S5" s="150"/>
      <c r="T5" s="150">
        <v>-340</v>
      </c>
      <c r="U5" s="150">
        <v>-341</v>
      </c>
      <c r="V5" s="150">
        <v>-342</v>
      </c>
      <c r="W5" s="150">
        <v>-343</v>
      </c>
      <c r="X5" s="150">
        <v>-344</v>
      </c>
      <c r="Y5" s="150">
        <v>-345</v>
      </c>
      <c r="Z5" s="150">
        <v>-346</v>
      </c>
      <c r="AA5" s="150">
        <v>-347</v>
      </c>
      <c r="AB5" s="150">
        <v>-348</v>
      </c>
      <c r="AC5" s="150">
        <v>-349</v>
      </c>
      <c r="AD5" s="150">
        <v>-350</v>
      </c>
      <c r="AE5" s="150">
        <v>-351</v>
      </c>
      <c r="AF5" s="150">
        <v>-352</v>
      </c>
    </row>
    <row r="6" spans="1:32" s="127" customFormat="1" ht="12.75">
      <c r="A6" s="152">
        <v>1</v>
      </c>
      <c r="B6" s="152">
        <v>2</v>
      </c>
      <c r="C6" s="152">
        <v>3</v>
      </c>
      <c r="D6" s="152">
        <v>4</v>
      </c>
      <c r="E6" s="152">
        <v>5</v>
      </c>
      <c r="F6" s="152">
        <v>6</v>
      </c>
      <c r="G6" s="152">
        <v>7</v>
      </c>
      <c r="H6" s="152">
        <v>8</v>
      </c>
      <c r="I6" s="152">
        <v>9</v>
      </c>
      <c r="J6" s="152">
        <v>10</v>
      </c>
      <c r="K6" s="152">
        <v>11</v>
      </c>
      <c r="L6" s="152">
        <v>12</v>
      </c>
      <c r="M6" s="152">
        <v>13</v>
      </c>
      <c r="N6" s="152">
        <v>14</v>
      </c>
      <c r="O6" s="152">
        <v>15</v>
      </c>
      <c r="P6" s="152">
        <v>16</v>
      </c>
      <c r="Q6" s="152">
        <v>17</v>
      </c>
      <c r="R6" s="152">
        <v>18</v>
      </c>
      <c r="S6" s="152">
        <v>19</v>
      </c>
      <c r="T6" s="152">
        <v>20</v>
      </c>
      <c r="U6" s="152">
        <v>21</v>
      </c>
      <c r="V6" s="152">
        <v>22</v>
      </c>
      <c r="W6" s="152">
        <v>23</v>
      </c>
      <c r="X6" s="152">
        <v>24</v>
      </c>
      <c r="Y6" s="152">
        <v>25</v>
      </c>
      <c r="Z6" s="152">
        <v>26</v>
      </c>
      <c r="AA6" s="152">
        <v>27</v>
      </c>
      <c r="AB6" s="152">
        <v>28</v>
      </c>
      <c r="AC6" s="152">
        <v>29</v>
      </c>
      <c r="AD6" s="152">
        <v>30</v>
      </c>
      <c r="AE6" s="152">
        <v>31</v>
      </c>
      <c r="AF6" s="152">
        <v>32</v>
      </c>
    </row>
    <row r="7" spans="1:32" ht="12.75" hidden="1">
      <c r="A7" s="8">
        <v>1</v>
      </c>
      <c r="B7" s="68" t="s">
        <v>844</v>
      </c>
      <c r="C7" s="79" t="s">
        <v>843</v>
      </c>
      <c r="D7" s="8" t="s">
        <v>845</v>
      </c>
      <c r="E7" s="96">
        <v>36161</v>
      </c>
      <c r="F7" s="96">
        <v>38533</v>
      </c>
      <c r="G7" s="123">
        <v>10000</v>
      </c>
      <c r="H7" s="123">
        <v>5000</v>
      </c>
      <c r="I7" s="123">
        <v>2000</v>
      </c>
      <c r="J7" s="123"/>
      <c r="K7" s="98">
        <v>17000</v>
      </c>
      <c r="L7" s="124">
        <v>500</v>
      </c>
      <c r="M7" s="124">
        <v>0</v>
      </c>
      <c r="N7" s="124">
        <v>0</v>
      </c>
      <c r="O7" s="98">
        <v>500</v>
      </c>
      <c r="P7" s="99">
        <v>16500</v>
      </c>
      <c r="Q7" s="97">
        <v>-500</v>
      </c>
      <c r="R7" s="99">
        <v>16000</v>
      </c>
      <c r="S7" s="97">
        <v>0</v>
      </c>
      <c r="T7" s="97">
        <v>0</v>
      </c>
      <c r="U7" s="97">
        <v>500</v>
      </c>
      <c r="V7" s="97">
        <v>0</v>
      </c>
      <c r="W7" s="99">
        <v>500</v>
      </c>
      <c r="X7" s="99">
        <v>15500</v>
      </c>
      <c r="Y7" s="97">
        <v>2000</v>
      </c>
      <c r="Z7" s="97">
        <v>0</v>
      </c>
      <c r="AA7" s="97">
        <v>500</v>
      </c>
      <c r="AB7" s="97">
        <v>0</v>
      </c>
      <c r="AC7" s="97">
        <v>0</v>
      </c>
      <c r="AD7" s="99">
        <v>1500</v>
      </c>
      <c r="AE7" s="97">
        <v>0</v>
      </c>
      <c r="AF7" s="99">
        <v>1500</v>
      </c>
    </row>
    <row r="8" spans="1:32" ht="12.75">
      <c r="A8" s="79"/>
      <c r="B8" s="68"/>
      <c r="C8" s="79"/>
      <c r="D8" s="79"/>
      <c r="E8" s="86"/>
      <c r="F8" s="86"/>
      <c r="G8" s="123"/>
      <c r="H8" s="123"/>
      <c r="I8" s="123"/>
      <c r="J8" s="123"/>
      <c r="K8" s="140">
        <f aca="true" t="shared" si="0" ref="K8:K38">SUM(G8:I8)</f>
        <v>0</v>
      </c>
      <c r="L8" s="139"/>
      <c r="M8" s="139"/>
      <c r="N8" s="139"/>
      <c r="O8" s="140">
        <f>SUM(L8:N8)</f>
        <v>0</v>
      </c>
      <c r="P8" s="140">
        <f aca="true" t="shared" si="1" ref="P8:P38">SUM(K8-O8)</f>
        <v>0</v>
      </c>
      <c r="Q8" s="97"/>
      <c r="R8" s="140">
        <f aca="true" t="shared" si="2" ref="R8:R38">SUM(P8+Q8)</f>
        <v>0</v>
      </c>
      <c r="S8" s="97">
        <v>0</v>
      </c>
      <c r="T8" s="97"/>
      <c r="U8" s="97"/>
      <c r="V8" s="97"/>
      <c r="W8" s="140">
        <f aca="true" t="shared" si="3" ref="W8:W38">SUM(T8:V8)</f>
        <v>0</v>
      </c>
      <c r="X8" s="140">
        <f aca="true" t="shared" si="4" ref="X8:X38">R8-W8</f>
        <v>0</v>
      </c>
      <c r="Y8" s="97"/>
      <c r="Z8" s="97"/>
      <c r="AA8" s="97"/>
      <c r="AB8" s="97"/>
      <c r="AC8" s="97"/>
      <c r="AD8" s="140">
        <f aca="true" t="shared" si="5" ref="AD8:AD38">Y8-SUM(Z8:AC8)</f>
        <v>0</v>
      </c>
      <c r="AE8" s="97"/>
      <c r="AF8" s="140">
        <f aca="true" t="shared" si="6" ref="AF8:AF38">SUM(AD8-AE8)</f>
        <v>0</v>
      </c>
    </row>
    <row r="9" spans="1:32" ht="12.75">
      <c r="A9" s="79"/>
      <c r="B9" s="68"/>
      <c r="C9" s="79"/>
      <c r="D9" s="79"/>
      <c r="E9" s="86"/>
      <c r="F9" s="86"/>
      <c r="G9" s="123"/>
      <c r="H9" s="123"/>
      <c r="I9" s="123"/>
      <c r="J9" s="123"/>
      <c r="K9" s="140">
        <f t="shared" si="0"/>
        <v>0</v>
      </c>
      <c r="L9" s="139"/>
      <c r="M9" s="139"/>
      <c r="N9" s="139"/>
      <c r="O9" s="140">
        <f aca="true" t="shared" si="7" ref="O9:O71">SUM(L9:N9)</f>
        <v>0</v>
      </c>
      <c r="P9" s="140">
        <f t="shared" si="1"/>
        <v>0</v>
      </c>
      <c r="Q9" s="97"/>
      <c r="R9" s="140">
        <f t="shared" si="2"/>
        <v>0</v>
      </c>
      <c r="S9" s="97">
        <v>0</v>
      </c>
      <c r="T9" s="97"/>
      <c r="U9" s="97"/>
      <c r="V9" s="97"/>
      <c r="W9" s="140">
        <f t="shared" si="3"/>
        <v>0</v>
      </c>
      <c r="X9" s="140">
        <f t="shared" si="4"/>
        <v>0</v>
      </c>
      <c r="Y9" s="97"/>
      <c r="Z9" s="97"/>
      <c r="AA9" s="97"/>
      <c r="AB9" s="97"/>
      <c r="AC9" s="97"/>
      <c r="AD9" s="140">
        <f t="shared" si="5"/>
        <v>0</v>
      </c>
      <c r="AE9" s="97"/>
      <c r="AF9" s="140">
        <f t="shared" si="6"/>
        <v>0</v>
      </c>
    </row>
    <row r="10" spans="1:32" ht="12.75">
      <c r="A10" s="79"/>
      <c r="B10" s="68"/>
      <c r="C10" s="79"/>
      <c r="D10" s="79"/>
      <c r="E10" s="86"/>
      <c r="F10" s="86"/>
      <c r="G10" s="123"/>
      <c r="H10" s="123"/>
      <c r="I10" s="123"/>
      <c r="J10" s="123"/>
      <c r="K10" s="140">
        <f t="shared" si="0"/>
        <v>0</v>
      </c>
      <c r="L10" s="139"/>
      <c r="M10" s="139"/>
      <c r="N10" s="139"/>
      <c r="O10" s="140">
        <f t="shared" si="7"/>
        <v>0</v>
      </c>
      <c r="P10" s="140">
        <f t="shared" si="1"/>
        <v>0</v>
      </c>
      <c r="Q10" s="97"/>
      <c r="R10" s="140">
        <f t="shared" si="2"/>
        <v>0</v>
      </c>
      <c r="S10" s="97">
        <v>0</v>
      </c>
      <c r="T10" s="97"/>
      <c r="U10" s="97"/>
      <c r="V10" s="97"/>
      <c r="W10" s="140">
        <f t="shared" si="3"/>
        <v>0</v>
      </c>
      <c r="X10" s="140">
        <f t="shared" si="4"/>
        <v>0</v>
      </c>
      <c r="Y10" s="97"/>
      <c r="Z10" s="97"/>
      <c r="AA10" s="97"/>
      <c r="AB10" s="97"/>
      <c r="AC10" s="97"/>
      <c r="AD10" s="140">
        <f t="shared" si="5"/>
        <v>0</v>
      </c>
      <c r="AE10" s="97"/>
      <c r="AF10" s="140">
        <f t="shared" si="6"/>
        <v>0</v>
      </c>
    </row>
    <row r="11" spans="1:32" s="137" customFormat="1" ht="12.75">
      <c r="A11" s="79"/>
      <c r="B11" s="68"/>
      <c r="C11" s="79"/>
      <c r="D11" s="79"/>
      <c r="E11" s="86"/>
      <c r="F11" s="86"/>
      <c r="G11" s="123"/>
      <c r="H11" s="123"/>
      <c r="I11" s="123"/>
      <c r="J11" s="123"/>
      <c r="K11" s="143">
        <f t="shared" si="0"/>
        <v>0</v>
      </c>
      <c r="L11" s="139"/>
      <c r="M11" s="139"/>
      <c r="N11" s="139"/>
      <c r="O11" s="143">
        <f t="shared" si="7"/>
        <v>0</v>
      </c>
      <c r="P11" s="143">
        <f t="shared" si="1"/>
        <v>0</v>
      </c>
      <c r="Q11" s="97"/>
      <c r="R11" s="143">
        <f t="shared" si="2"/>
        <v>0</v>
      </c>
      <c r="S11" s="97"/>
      <c r="T11" s="97"/>
      <c r="U11" s="97"/>
      <c r="V11" s="97"/>
      <c r="W11" s="143">
        <f t="shared" si="3"/>
        <v>0</v>
      </c>
      <c r="X11" s="143">
        <f t="shared" si="4"/>
        <v>0</v>
      </c>
      <c r="Y11" s="97"/>
      <c r="Z11" s="97"/>
      <c r="AA11" s="97"/>
      <c r="AB11" s="97"/>
      <c r="AC11" s="97"/>
      <c r="AD11" s="143">
        <f t="shared" si="5"/>
        <v>0</v>
      </c>
      <c r="AE11" s="97"/>
      <c r="AF11" s="143">
        <f t="shared" si="6"/>
        <v>0</v>
      </c>
    </row>
    <row r="12" spans="1:32" ht="12.75">
      <c r="A12" s="138"/>
      <c r="B12" s="68"/>
      <c r="C12" s="79"/>
      <c r="D12" s="79"/>
      <c r="E12" s="86"/>
      <c r="F12" s="86"/>
      <c r="G12" s="123"/>
      <c r="H12" s="123"/>
      <c r="I12" s="123"/>
      <c r="J12" s="123"/>
      <c r="K12" s="140">
        <f t="shared" si="0"/>
        <v>0</v>
      </c>
      <c r="L12" s="139"/>
      <c r="M12" s="139"/>
      <c r="N12" s="139"/>
      <c r="O12" s="140">
        <f t="shared" si="7"/>
        <v>0</v>
      </c>
      <c r="P12" s="140">
        <f t="shared" si="1"/>
        <v>0</v>
      </c>
      <c r="Q12" s="97"/>
      <c r="R12" s="140">
        <f t="shared" si="2"/>
        <v>0</v>
      </c>
      <c r="S12" s="97">
        <v>0</v>
      </c>
      <c r="T12" s="97"/>
      <c r="U12" s="97"/>
      <c r="V12" s="97"/>
      <c r="W12" s="140">
        <f t="shared" si="3"/>
        <v>0</v>
      </c>
      <c r="X12" s="140">
        <f t="shared" si="4"/>
        <v>0</v>
      </c>
      <c r="Y12" s="97"/>
      <c r="Z12" s="97"/>
      <c r="AA12" s="97"/>
      <c r="AB12" s="97"/>
      <c r="AC12" s="97"/>
      <c r="AD12" s="140">
        <f t="shared" si="5"/>
        <v>0</v>
      </c>
      <c r="AE12" s="97"/>
      <c r="AF12" s="140">
        <f t="shared" si="6"/>
        <v>0</v>
      </c>
    </row>
    <row r="13" spans="1:32" ht="12.75">
      <c r="A13" s="79"/>
      <c r="B13" s="68"/>
      <c r="C13" s="79"/>
      <c r="D13" s="79"/>
      <c r="E13" s="86"/>
      <c r="F13" s="86"/>
      <c r="G13" s="123"/>
      <c r="H13" s="123"/>
      <c r="I13" s="123"/>
      <c r="J13" s="123"/>
      <c r="K13" s="140">
        <f t="shared" si="0"/>
        <v>0</v>
      </c>
      <c r="L13" s="139"/>
      <c r="M13" s="139"/>
      <c r="N13" s="139"/>
      <c r="O13" s="140">
        <f t="shared" si="7"/>
        <v>0</v>
      </c>
      <c r="P13" s="140">
        <f t="shared" si="1"/>
        <v>0</v>
      </c>
      <c r="Q13" s="97"/>
      <c r="R13" s="140">
        <f t="shared" si="2"/>
        <v>0</v>
      </c>
      <c r="S13" s="97">
        <v>0</v>
      </c>
      <c r="T13" s="97"/>
      <c r="U13" s="97"/>
      <c r="V13" s="97"/>
      <c r="W13" s="140">
        <f t="shared" si="3"/>
        <v>0</v>
      </c>
      <c r="X13" s="140">
        <f t="shared" si="4"/>
        <v>0</v>
      </c>
      <c r="Y13" s="97"/>
      <c r="Z13" s="97"/>
      <c r="AA13" s="97"/>
      <c r="AB13" s="97"/>
      <c r="AC13" s="97"/>
      <c r="AD13" s="140">
        <f t="shared" si="5"/>
        <v>0</v>
      </c>
      <c r="AE13" s="97"/>
      <c r="AF13" s="140">
        <f t="shared" si="6"/>
        <v>0</v>
      </c>
    </row>
    <row r="14" spans="1:32" ht="12.75">
      <c r="A14" s="79"/>
      <c r="B14" s="68"/>
      <c r="C14" s="79"/>
      <c r="D14" s="79"/>
      <c r="E14" s="86"/>
      <c r="F14" s="86"/>
      <c r="G14" s="123"/>
      <c r="H14" s="123"/>
      <c r="I14" s="123"/>
      <c r="J14" s="123"/>
      <c r="K14" s="140">
        <f t="shared" si="0"/>
        <v>0</v>
      </c>
      <c r="L14" s="139"/>
      <c r="M14" s="139"/>
      <c r="N14" s="139"/>
      <c r="O14" s="140">
        <f t="shared" si="7"/>
        <v>0</v>
      </c>
      <c r="P14" s="140">
        <f t="shared" si="1"/>
        <v>0</v>
      </c>
      <c r="Q14" s="97"/>
      <c r="R14" s="140">
        <f t="shared" si="2"/>
        <v>0</v>
      </c>
      <c r="S14" s="97">
        <v>0</v>
      </c>
      <c r="T14" s="97"/>
      <c r="U14" s="97"/>
      <c r="V14" s="97"/>
      <c r="W14" s="140">
        <f t="shared" si="3"/>
        <v>0</v>
      </c>
      <c r="X14" s="140">
        <f t="shared" si="4"/>
        <v>0</v>
      </c>
      <c r="Y14" s="97"/>
      <c r="Z14" s="97"/>
      <c r="AA14" s="97"/>
      <c r="AB14" s="97"/>
      <c r="AC14" s="97"/>
      <c r="AD14" s="140">
        <f t="shared" si="5"/>
        <v>0</v>
      </c>
      <c r="AE14" s="97"/>
      <c r="AF14" s="140">
        <f t="shared" si="6"/>
        <v>0</v>
      </c>
    </row>
    <row r="15" spans="1:32" ht="12.75">
      <c r="A15" s="79"/>
      <c r="B15" s="68"/>
      <c r="C15" s="79"/>
      <c r="D15" s="79"/>
      <c r="E15" s="86"/>
      <c r="F15" s="86"/>
      <c r="G15" s="123"/>
      <c r="H15" s="123"/>
      <c r="I15" s="123"/>
      <c r="J15" s="123"/>
      <c r="K15" s="140">
        <f t="shared" si="0"/>
        <v>0</v>
      </c>
      <c r="L15" s="139"/>
      <c r="M15" s="139"/>
      <c r="N15" s="139"/>
      <c r="O15" s="140">
        <f t="shared" si="7"/>
        <v>0</v>
      </c>
      <c r="P15" s="140">
        <f t="shared" si="1"/>
        <v>0</v>
      </c>
      <c r="Q15" s="97"/>
      <c r="R15" s="140">
        <f t="shared" si="2"/>
        <v>0</v>
      </c>
      <c r="S15" s="97">
        <v>0</v>
      </c>
      <c r="T15" s="97"/>
      <c r="U15" s="97"/>
      <c r="V15" s="97"/>
      <c r="W15" s="140">
        <f t="shared" si="3"/>
        <v>0</v>
      </c>
      <c r="X15" s="140">
        <f t="shared" si="4"/>
        <v>0</v>
      </c>
      <c r="Y15" s="97"/>
      <c r="Z15" s="97"/>
      <c r="AA15" s="97"/>
      <c r="AB15" s="97"/>
      <c r="AC15" s="97"/>
      <c r="AD15" s="140">
        <f t="shared" si="5"/>
        <v>0</v>
      </c>
      <c r="AE15" s="97"/>
      <c r="AF15" s="140">
        <f t="shared" si="6"/>
        <v>0</v>
      </c>
    </row>
    <row r="16" spans="1:32" ht="12.75">
      <c r="A16" s="79"/>
      <c r="B16" s="68"/>
      <c r="C16" s="79"/>
      <c r="D16" s="79"/>
      <c r="E16" s="86"/>
      <c r="F16" s="86"/>
      <c r="G16" s="123"/>
      <c r="H16" s="123"/>
      <c r="I16" s="123"/>
      <c r="J16" s="123"/>
      <c r="K16" s="140">
        <f t="shared" si="0"/>
        <v>0</v>
      </c>
      <c r="L16" s="139"/>
      <c r="M16" s="139"/>
      <c r="N16" s="139"/>
      <c r="O16" s="140">
        <f t="shared" si="7"/>
        <v>0</v>
      </c>
      <c r="P16" s="140">
        <f t="shared" si="1"/>
        <v>0</v>
      </c>
      <c r="Q16" s="97"/>
      <c r="R16" s="140">
        <f t="shared" si="2"/>
        <v>0</v>
      </c>
      <c r="S16" s="97">
        <v>0</v>
      </c>
      <c r="T16" s="97"/>
      <c r="U16" s="97"/>
      <c r="V16" s="97"/>
      <c r="W16" s="140">
        <f t="shared" si="3"/>
        <v>0</v>
      </c>
      <c r="X16" s="140">
        <f t="shared" si="4"/>
        <v>0</v>
      </c>
      <c r="Y16" s="97"/>
      <c r="Z16" s="97"/>
      <c r="AA16" s="97"/>
      <c r="AB16" s="97"/>
      <c r="AC16" s="97"/>
      <c r="AD16" s="140">
        <f t="shared" si="5"/>
        <v>0</v>
      </c>
      <c r="AE16" s="97"/>
      <c r="AF16" s="140">
        <f t="shared" si="6"/>
        <v>0</v>
      </c>
    </row>
    <row r="17" spans="1:32" ht="12.75">
      <c r="A17" s="79"/>
      <c r="B17" s="68"/>
      <c r="C17" s="79"/>
      <c r="D17" s="79"/>
      <c r="E17" s="86"/>
      <c r="F17" s="86"/>
      <c r="G17" s="123"/>
      <c r="H17" s="123"/>
      <c r="I17" s="123"/>
      <c r="J17" s="123"/>
      <c r="K17" s="140">
        <f t="shared" si="0"/>
        <v>0</v>
      </c>
      <c r="L17" s="139"/>
      <c r="M17" s="139"/>
      <c r="N17" s="139"/>
      <c r="O17" s="140">
        <f t="shared" si="7"/>
        <v>0</v>
      </c>
      <c r="P17" s="140">
        <f t="shared" si="1"/>
        <v>0</v>
      </c>
      <c r="Q17" s="97"/>
      <c r="R17" s="140">
        <f t="shared" si="2"/>
        <v>0</v>
      </c>
      <c r="S17" s="97">
        <v>0</v>
      </c>
      <c r="T17" s="97"/>
      <c r="U17" s="97"/>
      <c r="V17" s="97"/>
      <c r="W17" s="140">
        <f t="shared" si="3"/>
        <v>0</v>
      </c>
      <c r="X17" s="140">
        <f t="shared" si="4"/>
        <v>0</v>
      </c>
      <c r="Y17" s="97"/>
      <c r="Z17" s="97"/>
      <c r="AA17" s="97"/>
      <c r="AB17" s="97"/>
      <c r="AC17" s="97"/>
      <c r="AD17" s="140">
        <f t="shared" si="5"/>
        <v>0</v>
      </c>
      <c r="AE17" s="97"/>
      <c r="AF17" s="140">
        <f t="shared" si="6"/>
        <v>0</v>
      </c>
    </row>
    <row r="18" spans="1:32" ht="12.75">
      <c r="A18" s="79"/>
      <c r="B18" s="68"/>
      <c r="C18" s="79"/>
      <c r="D18" s="79"/>
      <c r="E18" s="86"/>
      <c r="F18" s="86"/>
      <c r="G18" s="123"/>
      <c r="H18" s="123"/>
      <c r="I18" s="123"/>
      <c r="J18" s="123"/>
      <c r="K18" s="140">
        <f t="shared" si="0"/>
        <v>0</v>
      </c>
      <c r="L18" s="139"/>
      <c r="M18" s="139"/>
      <c r="N18" s="139"/>
      <c r="O18" s="140">
        <f t="shared" si="7"/>
        <v>0</v>
      </c>
      <c r="P18" s="140">
        <f t="shared" si="1"/>
        <v>0</v>
      </c>
      <c r="Q18" s="97"/>
      <c r="R18" s="140">
        <f t="shared" si="2"/>
        <v>0</v>
      </c>
      <c r="S18" s="97">
        <v>0</v>
      </c>
      <c r="T18" s="97"/>
      <c r="U18" s="97"/>
      <c r="V18" s="97"/>
      <c r="W18" s="140">
        <f t="shared" si="3"/>
        <v>0</v>
      </c>
      <c r="X18" s="140">
        <f t="shared" si="4"/>
        <v>0</v>
      </c>
      <c r="Y18" s="97"/>
      <c r="Z18" s="97"/>
      <c r="AA18" s="97"/>
      <c r="AB18" s="97"/>
      <c r="AC18" s="97"/>
      <c r="AD18" s="140">
        <f t="shared" si="5"/>
        <v>0</v>
      </c>
      <c r="AE18" s="97"/>
      <c r="AF18" s="140">
        <f t="shared" si="6"/>
        <v>0</v>
      </c>
    </row>
    <row r="19" spans="1:32" ht="12.75">
      <c r="A19" s="79"/>
      <c r="B19" s="68"/>
      <c r="C19" s="79"/>
      <c r="D19" s="79"/>
      <c r="E19" s="86"/>
      <c r="F19" s="86"/>
      <c r="G19" s="123"/>
      <c r="H19" s="123"/>
      <c r="I19" s="123"/>
      <c r="J19" s="123"/>
      <c r="K19" s="140">
        <f t="shared" si="0"/>
        <v>0</v>
      </c>
      <c r="L19" s="139"/>
      <c r="M19" s="139"/>
      <c r="N19" s="139"/>
      <c r="O19" s="140">
        <f t="shared" si="7"/>
        <v>0</v>
      </c>
      <c r="P19" s="140">
        <f t="shared" si="1"/>
        <v>0</v>
      </c>
      <c r="Q19" s="97"/>
      <c r="R19" s="140">
        <f t="shared" si="2"/>
        <v>0</v>
      </c>
      <c r="S19" s="97">
        <v>0</v>
      </c>
      <c r="T19" s="97"/>
      <c r="U19" s="97"/>
      <c r="V19" s="97"/>
      <c r="W19" s="140">
        <f t="shared" si="3"/>
        <v>0</v>
      </c>
      <c r="X19" s="140">
        <f t="shared" si="4"/>
        <v>0</v>
      </c>
      <c r="Y19" s="97"/>
      <c r="Z19" s="97"/>
      <c r="AA19" s="97"/>
      <c r="AB19" s="97"/>
      <c r="AC19" s="97"/>
      <c r="AD19" s="140">
        <f t="shared" si="5"/>
        <v>0</v>
      </c>
      <c r="AE19" s="97"/>
      <c r="AF19" s="140">
        <f t="shared" si="6"/>
        <v>0</v>
      </c>
    </row>
    <row r="20" spans="1:32" ht="12.75">
      <c r="A20" s="79"/>
      <c r="B20" s="68"/>
      <c r="C20" s="79"/>
      <c r="D20" s="79"/>
      <c r="E20" s="86"/>
      <c r="F20" s="86"/>
      <c r="G20" s="123"/>
      <c r="H20" s="123"/>
      <c r="I20" s="123"/>
      <c r="J20" s="123"/>
      <c r="K20" s="140">
        <f t="shared" si="0"/>
        <v>0</v>
      </c>
      <c r="L20" s="139"/>
      <c r="M20" s="139"/>
      <c r="N20" s="139"/>
      <c r="O20" s="140">
        <f t="shared" si="7"/>
        <v>0</v>
      </c>
      <c r="P20" s="140">
        <f t="shared" si="1"/>
        <v>0</v>
      </c>
      <c r="Q20" s="97"/>
      <c r="R20" s="140">
        <f t="shared" si="2"/>
        <v>0</v>
      </c>
      <c r="S20" s="97">
        <v>0</v>
      </c>
      <c r="T20" s="97"/>
      <c r="U20" s="97"/>
      <c r="V20" s="97"/>
      <c r="W20" s="140">
        <f t="shared" si="3"/>
        <v>0</v>
      </c>
      <c r="X20" s="140">
        <f t="shared" si="4"/>
        <v>0</v>
      </c>
      <c r="Y20" s="97"/>
      <c r="Z20" s="97"/>
      <c r="AA20" s="97"/>
      <c r="AB20" s="97"/>
      <c r="AC20" s="97"/>
      <c r="AD20" s="140">
        <f t="shared" si="5"/>
        <v>0</v>
      </c>
      <c r="AE20" s="97"/>
      <c r="AF20" s="140">
        <f t="shared" si="6"/>
        <v>0</v>
      </c>
    </row>
    <row r="21" spans="1:32" ht="12.75">
      <c r="A21" s="79"/>
      <c r="B21" s="68"/>
      <c r="C21" s="79"/>
      <c r="D21" s="79"/>
      <c r="E21" s="86"/>
      <c r="F21" s="86"/>
      <c r="G21" s="123"/>
      <c r="H21" s="123"/>
      <c r="I21" s="123"/>
      <c r="J21" s="123"/>
      <c r="K21" s="140">
        <f t="shared" si="0"/>
        <v>0</v>
      </c>
      <c r="L21" s="139"/>
      <c r="M21" s="139"/>
      <c r="N21" s="139"/>
      <c r="O21" s="140">
        <f t="shared" si="7"/>
        <v>0</v>
      </c>
      <c r="P21" s="140">
        <f t="shared" si="1"/>
        <v>0</v>
      </c>
      <c r="Q21" s="97"/>
      <c r="R21" s="140">
        <f t="shared" si="2"/>
        <v>0</v>
      </c>
      <c r="S21" s="97">
        <v>0</v>
      </c>
      <c r="T21" s="97"/>
      <c r="U21" s="97"/>
      <c r="V21" s="97"/>
      <c r="W21" s="140">
        <f t="shared" si="3"/>
        <v>0</v>
      </c>
      <c r="X21" s="140">
        <f t="shared" si="4"/>
        <v>0</v>
      </c>
      <c r="Y21" s="97"/>
      <c r="Z21" s="97"/>
      <c r="AA21" s="97"/>
      <c r="AB21" s="97"/>
      <c r="AC21" s="97"/>
      <c r="AD21" s="140">
        <f t="shared" si="5"/>
        <v>0</v>
      </c>
      <c r="AE21" s="97"/>
      <c r="AF21" s="140">
        <f t="shared" si="6"/>
        <v>0</v>
      </c>
    </row>
    <row r="22" spans="1:32" ht="12.75">
      <c r="A22" s="79"/>
      <c r="B22" s="68"/>
      <c r="C22" s="79"/>
      <c r="D22" s="79"/>
      <c r="E22" s="86"/>
      <c r="F22" s="86"/>
      <c r="G22" s="123"/>
      <c r="H22" s="123"/>
      <c r="I22" s="123"/>
      <c r="J22" s="123"/>
      <c r="K22" s="140">
        <f t="shared" si="0"/>
        <v>0</v>
      </c>
      <c r="L22" s="139"/>
      <c r="M22" s="139"/>
      <c r="N22" s="139"/>
      <c r="O22" s="140">
        <f t="shared" si="7"/>
        <v>0</v>
      </c>
      <c r="P22" s="140">
        <f t="shared" si="1"/>
        <v>0</v>
      </c>
      <c r="Q22" s="97"/>
      <c r="R22" s="140">
        <f t="shared" si="2"/>
        <v>0</v>
      </c>
      <c r="S22" s="97">
        <v>0</v>
      </c>
      <c r="T22" s="97"/>
      <c r="U22" s="97"/>
      <c r="V22" s="97"/>
      <c r="W22" s="140">
        <f t="shared" si="3"/>
        <v>0</v>
      </c>
      <c r="X22" s="140">
        <f t="shared" si="4"/>
        <v>0</v>
      </c>
      <c r="Y22" s="97"/>
      <c r="Z22" s="97"/>
      <c r="AA22" s="97"/>
      <c r="AB22" s="97"/>
      <c r="AC22" s="97"/>
      <c r="AD22" s="140">
        <f t="shared" si="5"/>
        <v>0</v>
      </c>
      <c r="AE22" s="97"/>
      <c r="AF22" s="140">
        <f t="shared" si="6"/>
        <v>0</v>
      </c>
    </row>
    <row r="23" spans="1:32" ht="12.75">
      <c r="A23" s="79"/>
      <c r="B23" s="68"/>
      <c r="C23" s="79"/>
      <c r="D23" s="79"/>
      <c r="E23" s="86"/>
      <c r="F23" s="86"/>
      <c r="G23" s="123"/>
      <c r="H23" s="123"/>
      <c r="I23" s="123"/>
      <c r="J23" s="123"/>
      <c r="K23" s="140">
        <f t="shared" si="0"/>
        <v>0</v>
      </c>
      <c r="L23" s="139"/>
      <c r="M23" s="139"/>
      <c r="N23" s="139"/>
      <c r="O23" s="140">
        <f t="shared" si="7"/>
        <v>0</v>
      </c>
      <c r="P23" s="140">
        <f t="shared" si="1"/>
        <v>0</v>
      </c>
      <c r="Q23" s="97"/>
      <c r="R23" s="140">
        <f t="shared" si="2"/>
        <v>0</v>
      </c>
      <c r="S23" s="97">
        <v>0</v>
      </c>
      <c r="T23" s="97"/>
      <c r="U23" s="97"/>
      <c r="V23" s="97"/>
      <c r="W23" s="140">
        <f t="shared" si="3"/>
        <v>0</v>
      </c>
      <c r="X23" s="140">
        <f t="shared" si="4"/>
        <v>0</v>
      </c>
      <c r="Y23" s="97"/>
      <c r="Z23" s="97"/>
      <c r="AA23" s="97"/>
      <c r="AB23" s="97"/>
      <c r="AC23" s="97"/>
      <c r="AD23" s="140">
        <f t="shared" si="5"/>
        <v>0</v>
      </c>
      <c r="AE23" s="97"/>
      <c r="AF23" s="140">
        <f t="shared" si="6"/>
        <v>0</v>
      </c>
    </row>
    <row r="24" spans="1:32" ht="12.75">
      <c r="A24" s="79"/>
      <c r="B24" s="68"/>
      <c r="C24" s="79"/>
      <c r="D24" s="79"/>
      <c r="E24" s="86"/>
      <c r="F24" s="86"/>
      <c r="G24" s="123"/>
      <c r="H24" s="123"/>
      <c r="I24" s="123"/>
      <c r="J24" s="123"/>
      <c r="K24" s="140">
        <f t="shared" si="0"/>
        <v>0</v>
      </c>
      <c r="L24" s="139"/>
      <c r="M24" s="139"/>
      <c r="N24" s="139"/>
      <c r="O24" s="140">
        <f t="shared" si="7"/>
        <v>0</v>
      </c>
      <c r="P24" s="140">
        <f t="shared" si="1"/>
        <v>0</v>
      </c>
      <c r="Q24" s="97"/>
      <c r="R24" s="140">
        <f t="shared" si="2"/>
        <v>0</v>
      </c>
      <c r="S24" s="97">
        <v>0</v>
      </c>
      <c r="T24" s="97"/>
      <c r="U24" s="97"/>
      <c r="V24" s="97"/>
      <c r="W24" s="140">
        <f t="shared" si="3"/>
        <v>0</v>
      </c>
      <c r="X24" s="140">
        <f t="shared" si="4"/>
        <v>0</v>
      </c>
      <c r="Y24" s="97"/>
      <c r="Z24" s="97"/>
      <c r="AA24" s="97"/>
      <c r="AB24" s="97"/>
      <c r="AC24" s="97"/>
      <c r="AD24" s="140">
        <f t="shared" si="5"/>
        <v>0</v>
      </c>
      <c r="AE24" s="97"/>
      <c r="AF24" s="140">
        <f t="shared" si="6"/>
        <v>0</v>
      </c>
    </row>
    <row r="25" spans="1:32" ht="12.75">
      <c r="A25" s="79"/>
      <c r="B25" s="68"/>
      <c r="C25" s="79"/>
      <c r="D25" s="79"/>
      <c r="E25" s="86"/>
      <c r="F25" s="86"/>
      <c r="G25" s="123"/>
      <c r="H25" s="123"/>
      <c r="I25" s="123"/>
      <c r="J25" s="123"/>
      <c r="K25" s="140">
        <f t="shared" si="0"/>
        <v>0</v>
      </c>
      <c r="L25" s="139"/>
      <c r="M25" s="139"/>
      <c r="N25" s="139"/>
      <c r="O25" s="140">
        <f t="shared" si="7"/>
        <v>0</v>
      </c>
      <c r="P25" s="140">
        <f t="shared" si="1"/>
        <v>0</v>
      </c>
      <c r="Q25" s="97"/>
      <c r="R25" s="140">
        <f t="shared" si="2"/>
        <v>0</v>
      </c>
      <c r="S25" s="97">
        <v>0</v>
      </c>
      <c r="T25" s="97"/>
      <c r="U25" s="97"/>
      <c r="V25" s="97"/>
      <c r="W25" s="140">
        <f t="shared" si="3"/>
        <v>0</v>
      </c>
      <c r="X25" s="140">
        <f t="shared" si="4"/>
        <v>0</v>
      </c>
      <c r="Y25" s="97"/>
      <c r="Z25" s="97"/>
      <c r="AA25" s="97"/>
      <c r="AB25" s="97"/>
      <c r="AC25" s="97"/>
      <c r="AD25" s="140">
        <f t="shared" si="5"/>
        <v>0</v>
      </c>
      <c r="AE25" s="97"/>
      <c r="AF25" s="140">
        <f t="shared" si="6"/>
        <v>0</v>
      </c>
    </row>
    <row r="26" spans="1:32" ht="12.75">
      <c r="A26" s="79"/>
      <c r="B26" s="68"/>
      <c r="C26" s="79"/>
      <c r="D26" s="79"/>
      <c r="E26" s="86"/>
      <c r="F26" s="86"/>
      <c r="G26" s="123"/>
      <c r="H26" s="123"/>
      <c r="I26" s="123"/>
      <c r="J26" s="123"/>
      <c r="K26" s="140">
        <f t="shared" si="0"/>
        <v>0</v>
      </c>
      <c r="L26" s="139"/>
      <c r="M26" s="139"/>
      <c r="N26" s="139"/>
      <c r="O26" s="140">
        <f t="shared" si="7"/>
        <v>0</v>
      </c>
      <c r="P26" s="140">
        <f t="shared" si="1"/>
        <v>0</v>
      </c>
      <c r="Q26" s="97"/>
      <c r="R26" s="140">
        <f t="shared" si="2"/>
        <v>0</v>
      </c>
      <c r="S26" s="97">
        <v>0</v>
      </c>
      <c r="T26" s="97"/>
      <c r="U26" s="97"/>
      <c r="V26" s="97"/>
      <c r="W26" s="140">
        <f t="shared" si="3"/>
        <v>0</v>
      </c>
      <c r="X26" s="140">
        <f t="shared" si="4"/>
        <v>0</v>
      </c>
      <c r="Y26" s="97"/>
      <c r="Z26" s="97"/>
      <c r="AA26" s="97"/>
      <c r="AB26" s="97"/>
      <c r="AC26" s="97"/>
      <c r="AD26" s="140">
        <f t="shared" si="5"/>
        <v>0</v>
      </c>
      <c r="AE26" s="97"/>
      <c r="AF26" s="140">
        <f t="shared" si="6"/>
        <v>0</v>
      </c>
    </row>
    <row r="27" spans="1:32" ht="12.75">
      <c r="A27" s="79"/>
      <c r="B27" s="68"/>
      <c r="C27" s="79"/>
      <c r="D27" s="79"/>
      <c r="E27" s="86"/>
      <c r="F27" s="86"/>
      <c r="G27" s="123"/>
      <c r="H27" s="123"/>
      <c r="I27" s="123"/>
      <c r="J27" s="123"/>
      <c r="K27" s="140">
        <f t="shared" si="0"/>
        <v>0</v>
      </c>
      <c r="L27" s="139"/>
      <c r="M27" s="139"/>
      <c r="N27" s="139"/>
      <c r="O27" s="140">
        <f t="shared" si="7"/>
        <v>0</v>
      </c>
      <c r="P27" s="140">
        <f t="shared" si="1"/>
        <v>0</v>
      </c>
      <c r="Q27" s="97"/>
      <c r="R27" s="140">
        <f t="shared" si="2"/>
        <v>0</v>
      </c>
      <c r="S27" s="97">
        <v>0</v>
      </c>
      <c r="T27" s="97"/>
      <c r="U27" s="97"/>
      <c r="V27" s="97"/>
      <c r="W27" s="140">
        <f t="shared" si="3"/>
        <v>0</v>
      </c>
      <c r="X27" s="140">
        <f t="shared" si="4"/>
        <v>0</v>
      </c>
      <c r="Y27" s="97"/>
      <c r="Z27" s="97"/>
      <c r="AA27" s="97"/>
      <c r="AB27" s="97"/>
      <c r="AC27" s="97"/>
      <c r="AD27" s="140">
        <f t="shared" si="5"/>
        <v>0</v>
      </c>
      <c r="AE27" s="97"/>
      <c r="AF27" s="140">
        <f t="shared" si="6"/>
        <v>0</v>
      </c>
    </row>
    <row r="28" spans="1:32" ht="12.75">
      <c r="A28" s="79"/>
      <c r="B28" s="68"/>
      <c r="C28" s="79"/>
      <c r="D28" s="79"/>
      <c r="E28" s="86"/>
      <c r="F28" s="86"/>
      <c r="G28" s="123"/>
      <c r="H28" s="123"/>
      <c r="I28" s="123"/>
      <c r="J28" s="123"/>
      <c r="K28" s="140">
        <f t="shared" si="0"/>
        <v>0</v>
      </c>
      <c r="L28" s="139"/>
      <c r="M28" s="139"/>
      <c r="N28" s="139"/>
      <c r="O28" s="140">
        <f t="shared" si="7"/>
        <v>0</v>
      </c>
      <c r="P28" s="140">
        <f t="shared" si="1"/>
        <v>0</v>
      </c>
      <c r="Q28" s="97"/>
      <c r="R28" s="140">
        <f t="shared" si="2"/>
        <v>0</v>
      </c>
      <c r="S28" s="97">
        <v>0</v>
      </c>
      <c r="T28" s="97"/>
      <c r="U28" s="97"/>
      <c r="V28" s="97"/>
      <c r="W28" s="140">
        <f t="shared" si="3"/>
        <v>0</v>
      </c>
      <c r="X28" s="140">
        <f t="shared" si="4"/>
        <v>0</v>
      </c>
      <c r="Y28" s="97"/>
      <c r="Z28" s="97"/>
      <c r="AA28" s="97"/>
      <c r="AB28" s="97"/>
      <c r="AC28" s="97"/>
      <c r="AD28" s="140">
        <f t="shared" si="5"/>
        <v>0</v>
      </c>
      <c r="AE28" s="97"/>
      <c r="AF28" s="140">
        <f t="shared" si="6"/>
        <v>0</v>
      </c>
    </row>
    <row r="29" spans="1:32" ht="12.75">
      <c r="A29" s="79"/>
      <c r="B29" s="68"/>
      <c r="C29" s="79"/>
      <c r="D29" s="79"/>
      <c r="E29" s="86"/>
      <c r="F29" s="86"/>
      <c r="G29" s="123"/>
      <c r="H29" s="123"/>
      <c r="I29" s="123"/>
      <c r="J29" s="123"/>
      <c r="K29" s="140">
        <f t="shared" si="0"/>
        <v>0</v>
      </c>
      <c r="L29" s="139"/>
      <c r="M29" s="139"/>
      <c r="N29" s="139"/>
      <c r="O29" s="140">
        <f t="shared" si="7"/>
        <v>0</v>
      </c>
      <c r="P29" s="140">
        <f t="shared" si="1"/>
        <v>0</v>
      </c>
      <c r="Q29" s="97"/>
      <c r="R29" s="140">
        <f t="shared" si="2"/>
        <v>0</v>
      </c>
      <c r="S29" s="97">
        <v>0</v>
      </c>
      <c r="T29" s="97"/>
      <c r="U29" s="97"/>
      <c r="V29" s="97"/>
      <c r="W29" s="140">
        <f t="shared" si="3"/>
        <v>0</v>
      </c>
      <c r="X29" s="140">
        <f t="shared" si="4"/>
        <v>0</v>
      </c>
      <c r="Y29" s="97"/>
      <c r="Z29" s="97"/>
      <c r="AA29" s="97"/>
      <c r="AB29" s="97"/>
      <c r="AC29" s="97"/>
      <c r="AD29" s="140">
        <f t="shared" si="5"/>
        <v>0</v>
      </c>
      <c r="AE29" s="97"/>
      <c r="AF29" s="140">
        <f t="shared" si="6"/>
        <v>0</v>
      </c>
    </row>
    <row r="30" spans="1:32" ht="12.75">
      <c r="A30" s="79"/>
      <c r="B30" s="68"/>
      <c r="C30" s="79"/>
      <c r="D30" s="79"/>
      <c r="E30" s="86"/>
      <c r="F30" s="86"/>
      <c r="G30" s="123"/>
      <c r="H30" s="123"/>
      <c r="I30" s="123"/>
      <c r="J30" s="123"/>
      <c r="K30" s="140">
        <f t="shared" si="0"/>
        <v>0</v>
      </c>
      <c r="L30" s="139"/>
      <c r="M30" s="139"/>
      <c r="N30" s="139"/>
      <c r="O30" s="140">
        <f t="shared" si="7"/>
        <v>0</v>
      </c>
      <c r="P30" s="140">
        <f t="shared" si="1"/>
        <v>0</v>
      </c>
      <c r="Q30" s="97"/>
      <c r="R30" s="140">
        <f t="shared" si="2"/>
        <v>0</v>
      </c>
      <c r="S30" s="97">
        <v>0</v>
      </c>
      <c r="T30" s="97"/>
      <c r="U30" s="97"/>
      <c r="V30" s="97"/>
      <c r="W30" s="140">
        <f t="shared" si="3"/>
        <v>0</v>
      </c>
      <c r="X30" s="140">
        <f t="shared" si="4"/>
        <v>0</v>
      </c>
      <c r="Y30" s="97"/>
      <c r="Z30" s="97"/>
      <c r="AA30" s="97"/>
      <c r="AB30" s="97"/>
      <c r="AC30" s="97"/>
      <c r="AD30" s="140">
        <f t="shared" si="5"/>
        <v>0</v>
      </c>
      <c r="AE30" s="97"/>
      <c r="AF30" s="140">
        <f t="shared" si="6"/>
        <v>0</v>
      </c>
    </row>
    <row r="31" spans="1:32" ht="12.75">
      <c r="A31" s="79"/>
      <c r="B31" s="68"/>
      <c r="C31" s="79"/>
      <c r="D31" s="79"/>
      <c r="E31" s="86"/>
      <c r="F31" s="86"/>
      <c r="G31" s="123"/>
      <c r="H31" s="123"/>
      <c r="I31" s="123"/>
      <c r="J31" s="123"/>
      <c r="K31" s="140">
        <f t="shared" si="0"/>
        <v>0</v>
      </c>
      <c r="L31" s="139"/>
      <c r="M31" s="139"/>
      <c r="N31" s="139"/>
      <c r="O31" s="140">
        <f t="shared" si="7"/>
        <v>0</v>
      </c>
      <c r="P31" s="140">
        <f t="shared" si="1"/>
        <v>0</v>
      </c>
      <c r="Q31" s="97"/>
      <c r="R31" s="140">
        <f t="shared" si="2"/>
        <v>0</v>
      </c>
      <c r="S31" s="97">
        <v>0</v>
      </c>
      <c r="T31" s="97"/>
      <c r="U31" s="97"/>
      <c r="V31" s="97"/>
      <c r="W31" s="140">
        <f t="shared" si="3"/>
        <v>0</v>
      </c>
      <c r="X31" s="140">
        <f t="shared" si="4"/>
        <v>0</v>
      </c>
      <c r="Y31" s="97"/>
      <c r="Z31" s="97"/>
      <c r="AA31" s="97"/>
      <c r="AB31" s="97"/>
      <c r="AC31" s="97"/>
      <c r="AD31" s="140">
        <f t="shared" si="5"/>
        <v>0</v>
      </c>
      <c r="AE31" s="97"/>
      <c r="AF31" s="140">
        <f t="shared" si="6"/>
        <v>0</v>
      </c>
    </row>
    <row r="32" spans="1:32" ht="12.75">
      <c r="A32" s="79"/>
      <c r="B32" s="68"/>
      <c r="C32" s="79"/>
      <c r="D32" s="79"/>
      <c r="E32" s="86"/>
      <c r="F32" s="86"/>
      <c r="G32" s="123"/>
      <c r="H32" s="123"/>
      <c r="I32" s="123"/>
      <c r="J32" s="123"/>
      <c r="K32" s="140">
        <f t="shared" si="0"/>
        <v>0</v>
      </c>
      <c r="L32" s="139"/>
      <c r="M32" s="139"/>
      <c r="N32" s="139"/>
      <c r="O32" s="140">
        <f t="shared" si="7"/>
        <v>0</v>
      </c>
      <c r="P32" s="140">
        <f t="shared" si="1"/>
        <v>0</v>
      </c>
      <c r="Q32" s="97"/>
      <c r="R32" s="140">
        <f t="shared" si="2"/>
        <v>0</v>
      </c>
      <c r="S32" s="97">
        <v>0</v>
      </c>
      <c r="T32" s="97"/>
      <c r="U32" s="97"/>
      <c r="V32" s="97"/>
      <c r="W32" s="140">
        <f t="shared" si="3"/>
        <v>0</v>
      </c>
      <c r="X32" s="140">
        <f t="shared" si="4"/>
        <v>0</v>
      </c>
      <c r="Y32" s="97"/>
      <c r="Z32" s="97"/>
      <c r="AA32" s="97"/>
      <c r="AB32" s="97"/>
      <c r="AC32" s="97"/>
      <c r="AD32" s="140">
        <f t="shared" si="5"/>
        <v>0</v>
      </c>
      <c r="AE32" s="97"/>
      <c r="AF32" s="140">
        <f t="shared" si="6"/>
        <v>0</v>
      </c>
    </row>
    <row r="33" spans="1:32" ht="12.75">
      <c r="A33" s="79"/>
      <c r="B33" s="68"/>
      <c r="C33" s="79"/>
      <c r="D33" s="79"/>
      <c r="E33" s="86"/>
      <c r="F33" s="86"/>
      <c r="G33" s="123"/>
      <c r="H33" s="123"/>
      <c r="I33" s="123"/>
      <c r="J33" s="123"/>
      <c r="K33" s="140">
        <f t="shared" si="0"/>
        <v>0</v>
      </c>
      <c r="L33" s="139"/>
      <c r="M33" s="139"/>
      <c r="N33" s="139"/>
      <c r="O33" s="140">
        <f t="shared" si="7"/>
        <v>0</v>
      </c>
      <c r="P33" s="140">
        <f t="shared" si="1"/>
        <v>0</v>
      </c>
      <c r="Q33" s="97"/>
      <c r="R33" s="140">
        <f t="shared" si="2"/>
        <v>0</v>
      </c>
      <c r="S33" s="97">
        <v>0</v>
      </c>
      <c r="T33" s="97"/>
      <c r="U33" s="97"/>
      <c r="V33" s="97"/>
      <c r="W33" s="140">
        <f t="shared" si="3"/>
        <v>0</v>
      </c>
      <c r="X33" s="140">
        <f t="shared" si="4"/>
        <v>0</v>
      </c>
      <c r="Y33" s="97"/>
      <c r="Z33" s="97"/>
      <c r="AA33" s="97"/>
      <c r="AB33" s="97"/>
      <c r="AC33" s="97"/>
      <c r="AD33" s="140">
        <f t="shared" si="5"/>
        <v>0</v>
      </c>
      <c r="AE33" s="97"/>
      <c r="AF33" s="140">
        <f t="shared" si="6"/>
        <v>0</v>
      </c>
    </row>
    <row r="34" spans="1:32" ht="12.75">
      <c r="A34" s="79"/>
      <c r="B34" s="68"/>
      <c r="C34" s="79"/>
      <c r="D34" s="79"/>
      <c r="E34" s="86"/>
      <c r="F34" s="86"/>
      <c r="G34" s="123"/>
      <c r="H34" s="123"/>
      <c r="I34" s="123"/>
      <c r="J34" s="123"/>
      <c r="K34" s="140">
        <f t="shared" si="0"/>
        <v>0</v>
      </c>
      <c r="L34" s="139"/>
      <c r="M34" s="139"/>
      <c r="N34" s="139"/>
      <c r="O34" s="140">
        <f t="shared" si="7"/>
        <v>0</v>
      </c>
      <c r="P34" s="140">
        <f t="shared" si="1"/>
        <v>0</v>
      </c>
      <c r="Q34" s="97"/>
      <c r="R34" s="140">
        <f t="shared" si="2"/>
        <v>0</v>
      </c>
      <c r="S34" s="97">
        <v>0</v>
      </c>
      <c r="T34" s="97"/>
      <c r="U34" s="97"/>
      <c r="V34" s="97"/>
      <c r="W34" s="140">
        <f t="shared" si="3"/>
        <v>0</v>
      </c>
      <c r="X34" s="140">
        <f t="shared" si="4"/>
        <v>0</v>
      </c>
      <c r="Y34" s="97"/>
      <c r="Z34" s="97"/>
      <c r="AA34" s="97"/>
      <c r="AB34" s="97"/>
      <c r="AC34" s="97"/>
      <c r="AD34" s="140">
        <f t="shared" si="5"/>
        <v>0</v>
      </c>
      <c r="AE34" s="97"/>
      <c r="AF34" s="140">
        <f t="shared" si="6"/>
        <v>0</v>
      </c>
    </row>
    <row r="35" spans="1:32" ht="12.75">
      <c r="A35" s="79"/>
      <c r="B35" s="68"/>
      <c r="C35" s="79"/>
      <c r="D35" s="79"/>
      <c r="E35" s="86"/>
      <c r="F35" s="86"/>
      <c r="G35" s="123"/>
      <c r="H35" s="123"/>
      <c r="I35" s="123"/>
      <c r="J35" s="123"/>
      <c r="K35" s="140">
        <f t="shared" si="0"/>
        <v>0</v>
      </c>
      <c r="L35" s="139"/>
      <c r="M35" s="139"/>
      <c r="N35" s="139"/>
      <c r="O35" s="140">
        <f t="shared" si="7"/>
        <v>0</v>
      </c>
      <c r="P35" s="140">
        <f t="shared" si="1"/>
        <v>0</v>
      </c>
      <c r="Q35" s="97"/>
      <c r="R35" s="140">
        <f t="shared" si="2"/>
        <v>0</v>
      </c>
      <c r="S35" s="97">
        <v>0</v>
      </c>
      <c r="T35" s="97"/>
      <c r="U35" s="97"/>
      <c r="V35" s="97"/>
      <c r="W35" s="140">
        <f t="shared" si="3"/>
        <v>0</v>
      </c>
      <c r="X35" s="140">
        <f t="shared" si="4"/>
        <v>0</v>
      </c>
      <c r="Y35" s="97"/>
      <c r="Z35" s="97"/>
      <c r="AA35" s="97"/>
      <c r="AB35" s="97"/>
      <c r="AC35" s="97"/>
      <c r="AD35" s="140">
        <f t="shared" si="5"/>
        <v>0</v>
      </c>
      <c r="AE35" s="97"/>
      <c r="AF35" s="140">
        <f t="shared" si="6"/>
        <v>0</v>
      </c>
    </row>
    <row r="36" spans="1:32" ht="12.75">
      <c r="A36" s="79"/>
      <c r="B36" s="68"/>
      <c r="C36" s="79"/>
      <c r="D36" s="79"/>
      <c r="E36" s="86"/>
      <c r="F36" s="86"/>
      <c r="G36" s="123"/>
      <c r="H36" s="123"/>
      <c r="I36" s="123"/>
      <c r="J36" s="123"/>
      <c r="K36" s="140">
        <f t="shared" si="0"/>
        <v>0</v>
      </c>
      <c r="L36" s="139"/>
      <c r="M36" s="139"/>
      <c r="N36" s="139"/>
      <c r="O36" s="140">
        <f t="shared" si="7"/>
        <v>0</v>
      </c>
      <c r="P36" s="140">
        <f t="shared" si="1"/>
        <v>0</v>
      </c>
      <c r="Q36" s="97"/>
      <c r="R36" s="140">
        <f t="shared" si="2"/>
        <v>0</v>
      </c>
      <c r="S36" s="97">
        <v>0</v>
      </c>
      <c r="T36" s="97"/>
      <c r="U36" s="97"/>
      <c r="V36" s="97"/>
      <c r="W36" s="140">
        <f t="shared" si="3"/>
        <v>0</v>
      </c>
      <c r="X36" s="140">
        <f t="shared" si="4"/>
        <v>0</v>
      </c>
      <c r="Y36" s="97"/>
      <c r="Z36" s="97"/>
      <c r="AA36" s="97"/>
      <c r="AB36" s="97"/>
      <c r="AC36" s="97"/>
      <c r="AD36" s="140">
        <f t="shared" si="5"/>
        <v>0</v>
      </c>
      <c r="AE36" s="97"/>
      <c r="AF36" s="140">
        <f t="shared" si="6"/>
        <v>0</v>
      </c>
    </row>
    <row r="37" spans="1:32" ht="12.75">
      <c r="A37" s="79"/>
      <c r="B37" s="68"/>
      <c r="C37" s="79"/>
      <c r="D37" s="79"/>
      <c r="E37" s="86"/>
      <c r="F37" s="86"/>
      <c r="G37" s="123"/>
      <c r="H37" s="123"/>
      <c r="I37" s="123"/>
      <c r="J37" s="123"/>
      <c r="K37" s="140">
        <f t="shared" si="0"/>
        <v>0</v>
      </c>
      <c r="L37" s="139"/>
      <c r="M37" s="139"/>
      <c r="N37" s="139"/>
      <c r="O37" s="140">
        <f t="shared" si="7"/>
        <v>0</v>
      </c>
      <c r="P37" s="140">
        <f t="shared" si="1"/>
        <v>0</v>
      </c>
      <c r="Q37" s="97"/>
      <c r="R37" s="140">
        <f t="shared" si="2"/>
        <v>0</v>
      </c>
      <c r="S37" s="97">
        <v>0</v>
      </c>
      <c r="T37" s="97"/>
      <c r="U37" s="97"/>
      <c r="V37" s="97"/>
      <c r="W37" s="140">
        <f t="shared" si="3"/>
        <v>0</v>
      </c>
      <c r="X37" s="140">
        <f t="shared" si="4"/>
        <v>0</v>
      </c>
      <c r="Y37" s="97"/>
      <c r="Z37" s="97"/>
      <c r="AA37" s="97"/>
      <c r="AB37" s="97"/>
      <c r="AC37" s="97"/>
      <c r="AD37" s="140">
        <f t="shared" si="5"/>
        <v>0</v>
      </c>
      <c r="AE37" s="97"/>
      <c r="AF37" s="140">
        <f t="shared" si="6"/>
        <v>0</v>
      </c>
    </row>
    <row r="38" spans="1:32" ht="12.75">
      <c r="A38" s="79"/>
      <c r="B38" s="68"/>
      <c r="C38" s="79"/>
      <c r="D38" s="79"/>
      <c r="E38" s="86"/>
      <c r="F38" s="86"/>
      <c r="G38" s="123"/>
      <c r="H38" s="123"/>
      <c r="I38" s="123"/>
      <c r="J38" s="123"/>
      <c r="K38" s="140">
        <f t="shared" si="0"/>
        <v>0</v>
      </c>
      <c r="L38" s="139"/>
      <c r="M38" s="139"/>
      <c r="N38" s="139"/>
      <c r="O38" s="140">
        <f t="shared" si="7"/>
        <v>0</v>
      </c>
      <c r="P38" s="140">
        <f t="shared" si="1"/>
        <v>0</v>
      </c>
      <c r="Q38" s="97"/>
      <c r="R38" s="140">
        <f t="shared" si="2"/>
        <v>0</v>
      </c>
      <c r="S38" s="97">
        <v>0</v>
      </c>
      <c r="T38" s="97"/>
      <c r="U38" s="97"/>
      <c r="V38" s="97"/>
      <c r="W38" s="140">
        <f t="shared" si="3"/>
        <v>0</v>
      </c>
      <c r="X38" s="140">
        <f t="shared" si="4"/>
        <v>0</v>
      </c>
      <c r="Y38" s="97"/>
      <c r="Z38" s="97"/>
      <c r="AA38" s="97"/>
      <c r="AB38" s="97"/>
      <c r="AC38" s="97"/>
      <c r="AD38" s="140">
        <f t="shared" si="5"/>
        <v>0</v>
      </c>
      <c r="AE38" s="97"/>
      <c r="AF38" s="140">
        <f t="shared" si="6"/>
        <v>0</v>
      </c>
    </row>
    <row r="39" spans="1:32" ht="12.75">
      <c r="A39" s="79"/>
      <c r="B39" s="68"/>
      <c r="C39" s="79"/>
      <c r="D39" s="79"/>
      <c r="E39" s="86"/>
      <c r="F39" s="86"/>
      <c r="G39" s="123"/>
      <c r="H39" s="123"/>
      <c r="I39" s="123"/>
      <c r="J39" s="123"/>
      <c r="K39" s="140">
        <f aca="true" t="shared" si="8" ref="K39:K70">SUM(G39:I39)</f>
        <v>0</v>
      </c>
      <c r="L39" s="139"/>
      <c r="M39" s="139"/>
      <c r="N39" s="139"/>
      <c r="O39" s="140">
        <f t="shared" si="7"/>
        <v>0</v>
      </c>
      <c r="P39" s="140">
        <f aca="true" t="shared" si="9" ref="P39:P70">SUM(K39-O39)</f>
        <v>0</v>
      </c>
      <c r="Q39" s="97"/>
      <c r="R39" s="140">
        <f aca="true" t="shared" si="10" ref="R39:R70">SUM(P39+Q39)</f>
        <v>0</v>
      </c>
      <c r="S39" s="97">
        <v>0</v>
      </c>
      <c r="T39" s="97"/>
      <c r="U39" s="97"/>
      <c r="V39" s="97"/>
      <c r="W39" s="140">
        <f aca="true" t="shared" si="11" ref="W39:W70">SUM(T39:V39)</f>
        <v>0</v>
      </c>
      <c r="X39" s="140">
        <f aca="true" t="shared" si="12" ref="X39:X70">R39-W39</f>
        <v>0</v>
      </c>
      <c r="Y39" s="97"/>
      <c r="Z39" s="97"/>
      <c r="AA39" s="97"/>
      <c r="AB39" s="97"/>
      <c r="AC39" s="97"/>
      <c r="AD39" s="140">
        <f aca="true" t="shared" si="13" ref="AD39:AD70">Y39-SUM(Z39:AC39)</f>
        <v>0</v>
      </c>
      <c r="AE39" s="97"/>
      <c r="AF39" s="140">
        <f aca="true" t="shared" si="14" ref="AF39:AF70">SUM(AD39-AE39)</f>
        <v>0</v>
      </c>
    </row>
    <row r="40" spans="1:32" ht="12.75">
      <c r="A40" s="79"/>
      <c r="B40" s="68"/>
      <c r="C40" s="79"/>
      <c r="D40" s="79"/>
      <c r="E40" s="86"/>
      <c r="F40" s="86"/>
      <c r="G40" s="123"/>
      <c r="H40" s="123"/>
      <c r="I40" s="123"/>
      <c r="J40" s="123"/>
      <c r="K40" s="140">
        <f t="shared" si="8"/>
        <v>0</v>
      </c>
      <c r="L40" s="139"/>
      <c r="M40" s="139"/>
      <c r="N40" s="139"/>
      <c r="O40" s="140">
        <f t="shared" si="7"/>
        <v>0</v>
      </c>
      <c r="P40" s="140">
        <f t="shared" si="9"/>
        <v>0</v>
      </c>
      <c r="Q40" s="97"/>
      <c r="R40" s="140">
        <f t="shared" si="10"/>
        <v>0</v>
      </c>
      <c r="S40" s="97">
        <v>0</v>
      </c>
      <c r="T40" s="97"/>
      <c r="U40" s="97"/>
      <c r="V40" s="97"/>
      <c r="W40" s="140">
        <f t="shared" si="11"/>
        <v>0</v>
      </c>
      <c r="X40" s="140">
        <f t="shared" si="12"/>
        <v>0</v>
      </c>
      <c r="Y40" s="97"/>
      <c r="Z40" s="97"/>
      <c r="AA40" s="97"/>
      <c r="AB40" s="97"/>
      <c r="AC40" s="97"/>
      <c r="AD40" s="140">
        <f t="shared" si="13"/>
        <v>0</v>
      </c>
      <c r="AE40" s="97"/>
      <c r="AF40" s="140">
        <f t="shared" si="14"/>
        <v>0</v>
      </c>
    </row>
    <row r="41" spans="1:32" ht="12.75">
      <c r="A41" s="79"/>
      <c r="B41" s="68"/>
      <c r="C41" s="79"/>
      <c r="D41" s="79"/>
      <c r="E41" s="86"/>
      <c r="F41" s="86"/>
      <c r="G41" s="123"/>
      <c r="H41" s="123"/>
      <c r="I41" s="123"/>
      <c r="J41" s="123"/>
      <c r="K41" s="140">
        <f t="shared" si="8"/>
        <v>0</v>
      </c>
      <c r="L41" s="139"/>
      <c r="M41" s="139"/>
      <c r="N41" s="139"/>
      <c r="O41" s="140">
        <f t="shared" si="7"/>
        <v>0</v>
      </c>
      <c r="P41" s="140">
        <f t="shared" si="9"/>
        <v>0</v>
      </c>
      <c r="Q41" s="97"/>
      <c r="R41" s="140">
        <f t="shared" si="10"/>
        <v>0</v>
      </c>
      <c r="S41" s="97">
        <v>0</v>
      </c>
      <c r="T41" s="97"/>
      <c r="U41" s="97"/>
      <c r="V41" s="97"/>
      <c r="W41" s="140">
        <f t="shared" si="11"/>
        <v>0</v>
      </c>
      <c r="X41" s="140">
        <f t="shared" si="12"/>
        <v>0</v>
      </c>
      <c r="Y41" s="97"/>
      <c r="Z41" s="97"/>
      <c r="AA41" s="97"/>
      <c r="AB41" s="97"/>
      <c r="AC41" s="97"/>
      <c r="AD41" s="140">
        <f t="shared" si="13"/>
        <v>0</v>
      </c>
      <c r="AE41" s="97"/>
      <c r="AF41" s="140">
        <f t="shared" si="14"/>
        <v>0</v>
      </c>
    </row>
    <row r="42" spans="1:32" ht="12.75">
      <c r="A42" s="79"/>
      <c r="B42" s="68"/>
      <c r="C42" s="79"/>
      <c r="D42" s="79"/>
      <c r="E42" s="86"/>
      <c r="F42" s="86"/>
      <c r="G42" s="123"/>
      <c r="H42" s="123"/>
      <c r="I42" s="123"/>
      <c r="J42" s="123"/>
      <c r="K42" s="140">
        <f t="shared" si="8"/>
        <v>0</v>
      </c>
      <c r="L42" s="139"/>
      <c r="M42" s="139"/>
      <c r="N42" s="139"/>
      <c r="O42" s="140">
        <f t="shared" si="7"/>
        <v>0</v>
      </c>
      <c r="P42" s="140">
        <f t="shared" si="9"/>
        <v>0</v>
      </c>
      <c r="Q42" s="97"/>
      <c r="R42" s="140">
        <f t="shared" si="10"/>
        <v>0</v>
      </c>
      <c r="S42" s="97">
        <v>0</v>
      </c>
      <c r="T42" s="97"/>
      <c r="U42" s="97"/>
      <c r="V42" s="97"/>
      <c r="W42" s="140">
        <f t="shared" si="11"/>
        <v>0</v>
      </c>
      <c r="X42" s="140">
        <f t="shared" si="12"/>
        <v>0</v>
      </c>
      <c r="Y42" s="97"/>
      <c r="Z42" s="97"/>
      <c r="AA42" s="97"/>
      <c r="AB42" s="97"/>
      <c r="AC42" s="97"/>
      <c r="AD42" s="140">
        <f t="shared" si="13"/>
        <v>0</v>
      </c>
      <c r="AE42" s="97"/>
      <c r="AF42" s="140">
        <f t="shared" si="14"/>
        <v>0</v>
      </c>
    </row>
    <row r="43" spans="1:32" ht="12.75">
      <c r="A43" s="79"/>
      <c r="B43" s="68"/>
      <c r="C43" s="79"/>
      <c r="D43" s="79"/>
      <c r="E43" s="86"/>
      <c r="F43" s="86"/>
      <c r="G43" s="123"/>
      <c r="H43" s="123"/>
      <c r="I43" s="123"/>
      <c r="J43" s="123"/>
      <c r="K43" s="140">
        <f t="shared" si="8"/>
        <v>0</v>
      </c>
      <c r="L43" s="139"/>
      <c r="M43" s="139"/>
      <c r="N43" s="139"/>
      <c r="O43" s="140">
        <f t="shared" si="7"/>
        <v>0</v>
      </c>
      <c r="P43" s="140">
        <f t="shared" si="9"/>
        <v>0</v>
      </c>
      <c r="Q43" s="97"/>
      <c r="R43" s="140">
        <f t="shared" si="10"/>
        <v>0</v>
      </c>
      <c r="S43" s="97">
        <v>0</v>
      </c>
      <c r="T43" s="97"/>
      <c r="U43" s="97"/>
      <c r="V43" s="97"/>
      <c r="W43" s="140">
        <f t="shared" si="11"/>
        <v>0</v>
      </c>
      <c r="X43" s="140">
        <f t="shared" si="12"/>
        <v>0</v>
      </c>
      <c r="Y43" s="97"/>
      <c r="Z43" s="97"/>
      <c r="AA43" s="97"/>
      <c r="AB43" s="97"/>
      <c r="AC43" s="97"/>
      <c r="AD43" s="140">
        <f t="shared" si="13"/>
        <v>0</v>
      </c>
      <c r="AE43" s="97"/>
      <c r="AF43" s="140">
        <f t="shared" si="14"/>
        <v>0</v>
      </c>
    </row>
    <row r="44" spans="1:32" ht="12.75">
      <c r="A44" s="79"/>
      <c r="B44" s="68"/>
      <c r="C44" s="79"/>
      <c r="D44" s="79"/>
      <c r="E44" s="86"/>
      <c r="F44" s="86"/>
      <c r="G44" s="123"/>
      <c r="H44" s="123"/>
      <c r="I44" s="123"/>
      <c r="J44" s="123"/>
      <c r="K44" s="140">
        <f t="shared" si="8"/>
        <v>0</v>
      </c>
      <c r="L44" s="139"/>
      <c r="M44" s="139"/>
      <c r="N44" s="139"/>
      <c r="O44" s="140">
        <f t="shared" si="7"/>
        <v>0</v>
      </c>
      <c r="P44" s="140">
        <f t="shared" si="9"/>
        <v>0</v>
      </c>
      <c r="Q44" s="97"/>
      <c r="R44" s="140">
        <f t="shared" si="10"/>
        <v>0</v>
      </c>
      <c r="S44" s="97">
        <v>0</v>
      </c>
      <c r="T44" s="97"/>
      <c r="U44" s="97"/>
      <c r="V44" s="97"/>
      <c r="W44" s="140">
        <f t="shared" si="11"/>
        <v>0</v>
      </c>
      <c r="X44" s="140">
        <f t="shared" si="12"/>
        <v>0</v>
      </c>
      <c r="Y44" s="97"/>
      <c r="Z44" s="97"/>
      <c r="AA44" s="97"/>
      <c r="AB44" s="97"/>
      <c r="AC44" s="97"/>
      <c r="AD44" s="140">
        <f t="shared" si="13"/>
        <v>0</v>
      </c>
      <c r="AE44" s="97"/>
      <c r="AF44" s="140">
        <f t="shared" si="14"/>
        <v>0</v>
      </c>
    </row>
    <row r="45" spans="1:32" ht="12.75">
      <c r="A45" s="79"/>
      <c r="B45" s="68"/>
      <c r="C45" s="79"/>
      <c r="D45" s="79"/>
      <c r="E45" s="86"/>
      <c r="F45" s="86"/>
      <c r="G45" s="123"/>
      <c r="H45" s="123"/>
      <c r="I45" s="123"/>
      <c r="J45" s="123"/>
      <c r="K45" s="140">
        <f t="shared" si="8"/>
        <v>0</v>
      </c>
      <c r="L45" s="139"/>
      <c r="M45" s="139"/>
      <c r="N45" s="139"/>
      <c r="O45" s="140">
        <f t="shared" si="7"/>
        <v>0</v>
      </c>
      <c r="P45" s="140">
        <f t="shared" si="9"/>
        <v>0</v>
      </c>
      <c r="Q45" s="97"/>
      <c r="R45" s="140">
        <f t="shared" si="10"/>
        <v>0</v>
      </c>
      <c r="S45" s="97">
        <v>0</v>
      </c>
      <c r="T45" s="97"/>
      <c r="U45" s="97"/>
      <c r="V45" s="97"/>
      <c r="W45" s="140">
        <f t="shared" si="11"/>
        <v>0</v>
      </c>
      <c r="X45" s="140">
        <f t="shared" si="12"/>
        <v>0</v>
      </c>
      <c r="Y45" s="97"/>
      <c r="Z45" s="97"/>
      <c r="AA45" s="97"/>
      <c r="AB45" s="97"/>
      <c r="AC45" s="97"/>
      <c r="AD45" s="140">
        <f t="shared" si="13"/>
        <v>0</v>
      </c>
      <c r="AE45" s="97"/>
      <c r="AF45" s="140">
        <f t="shared" si="14"/>
        <v>0</v>
      </c>
    </row>
    <row r="46" spans="1:32" ht="12.75">
      <c r="A46" s="79"/>
      <c r="B46" s="68"/>
      <c r="C46" s="79"/>
      <c r="D46" s="79"/>
      <c r="E46" s="86"/>
      <c r="F46" s="86"/>
      <c r="G46" s="123"/>
      <c r="H46" s="123"/>
      <c r="I46" s="123"/>
      <c r="J46" s="123"/>
      <c r="K46" s="140">
        <f t="shared" si="8"/>
        <v>0</v>
      </c>
      <c r="L46" s="139"/>
      <c r="M46" s="139"/>
      <c r="N46" s="139"/>
      <c r="O46" s="140">
        <f t="shared" si="7"/>
        <v>0</v>
      </c>
      <c r="P46" s="140">
        <f t="shared" si="9"/>
        <v>0</v>
      </c>
      <c r="Q46" s="97"/>
      <c r="R46" s="140">
        <f t="shared" si="10"/>
        <v>0</v>
      </c>
      <c r="S46" s="97">
        <v>0</v>
      </c>
      <c r="T46" s="97"/>
      <c r="U46" s="97"/>
      <c r="V46" s="97"/>
      <c r="W46" s="140">
        <f t="shared" si="11"/>
        <v>0</v>
      </c>
      <c r="X46" s="140">
        <f t="shared" si="12"/>
        <v>0</v>
      </c>
      <c r="Y46" s="97"/>
      <c r="Z46" s="97"/>
      <c r="AA46" s="97"/>
      <c r="AB46" s="97"/>
      <c r="AC46" s="97"/>
      <c r="AD46" s="140">
        <f t="shared" si="13"/>
        <v>0</v>
      </c>
      <c r="AE46" s="97"/>
      <c r="AF46" s="140">
        <f t="shared" si="14"/>
        <v>0</v>
      </c>
    </row>
    <row r="47" spans="1:32" ht="12.75">
      <c r="A47" s="79"/>
      <c r="B47" s="68"/>
      <c r="C47" s="79"/>
      <c r="D47" s="79"/>
      <c r="E47" s="86"/>
      <c r="F47" s="86"/>
      <c r="G47" s="123"/>
      <c r="H47" s="123"/>
      <c r="I47" s="123"/>
      <c r="J47" s="123"/>
      <c r="K47" s="140">
        <f t="shared" si="8"/>
        <v>0</v>
      </c>
      <c r="L47" s="139"/>
      <c r="M47" s="139"/>
      <c r="N47" s="139"/>
      <c r="O47" s="140">
        <f t="shared" si="7"/>
        <v>0</v>
      </c>
      <c r="P47" s="140">
        <f t="shared" si="9"/>
        <v>0</v>
      </c>
      <c r="Q47" s="97"/>
      <c r="R47" s="140">
        <f t="shared" si="10"/>
        <v>0</v>
      </c>
      <c r="S47" s="97">
        <v>0</v>
      </c>
      <c r="T47" s="97"/>
      <c r="U47" s="97"/>
      <c r="V47" s="97"/>
      <c r="W47" s="140">
        <f t="shared" si="11"/>
        <v>0</v>
      </c>
      <c r="X47" s="140">
        <f t="shared" si="12"/>
        <v>0</v>
      </c>
      <c r="Y47" s="97"/>
      <c r="Z47" s="97"/>
      <c r="AA47" s="97"/>
      <c r="AB47" s="97"/>
      <c r="AC47" s="97"/>
      <c r="AD47" s="140">
        <f t="shared" si="13"/>
        <v>0</v>
      </c>
      <c r="AE47" s="97"/>
      <c r="AF47" s="140">
        <f t="shared" si="14"/>
        <v>0</v>
      </c>
    </row>
    <row r="48" spans="1:32" ht="12.75">
      <c r="A48" s="79"/>
      <c r="B48" s="68"/>
      <c r="C48" s="79"/>
      <c r="D48" s="79"/>
      <c r="E48" s="86"/>
      <c r="F48" s="86"/>
      <c r="G48" s="123"/>
      <c r="H48" s="123"/>
      <c r="I48" s="123"/>
      <c r="J48" s="123"/>
      <c r="K48" s="140">
        <f t="shared" si="8"/>
        <v>0</v>
      </c>
      <c r="L48" s="139"/>
      <c r="M48" s="139"/>
      <c r="N48" s="139"/>
      <c r="O48" s="140">
        <f t="shared" si="7"/>
        <v>0</v>
      </c>
      <c r="P48" s="140">
        <f t="shared" si="9"/>
        <v>0</v>
      </c>
      <c r="Q48" s="97"/>
      <c r="R48" s="140">
        <f t="shared" si="10"/>
        <v>0</v>
      </c>
      <c r="S48" s="97">
        <v>0</v>
      </c>
      <c r="T48" s="97"/>
      <c r="U48" s="97"/>
      <c r="V48" s="97"/>
      <c r="W48" s="140">
        <f t="shared" si="11"/>
        <v>0</v>
      </c>
      <c r="X48" s="140">
        <f t="shared" si="12"/>
        <v>0</v>
      </c>
      <c r="Y48" s="97"/>
      <c r="Z48" s="97"/>
      <c r="AA48" s="97"/>
      <c r="AB48" s="97"/>
      <c r="AC48" s="97"/>
      <c r="AD48" s="140">
        <f t="shared" si="13"/>
        <v>0</v>
      </c>
      <c r="AE48" s="97"/>
      <c r="AF48" s="140">
        <f t="shared" si="14"/>
        <v>0</v>
      </c>
    </row>
    <row r="49" spans="1:32" ht="12.75">
      <c r="A49" s="79"/>
      <c r="B49" s="68"/>
      <c r="C49" s="79"/>
      <c r="D49" s="79"/>
      <c r="E49" s="86"/>
      <c r="F49" s="86"/>
      <c r="G49" s="123"/>
      <c r="H49" s="123"/>
      <c r="I49" s="123"/>
      <c r="J49" s="123"/>
      <c r="K49" s="140">
        <f t="shared" si="8"/>
        <v>0</v>
      </c>
      <c r="L49" s="139"/>
      <c r="M49" s="139"/>
      <c r="N49" s="139"/>
      <c r="O49" s="140">
        <f t="shared" si="7"/>
        <v>0</v>
      </c>
      <c r="P49" s="140">
        <f t="shared" si="9"/>
        <v>0</v>
      </c>
      <c r="Q49" s="97"/>
      <c r="R49" s="140">
        <f t="shared" si="10"/>
        <v>0</v>
      </c>
      <c r="S49" s="97">
        <v>0</v>
      </c>
      <c r="T49" s="97"/>
      <c r="U49" s="97"/>
      <c r="V49" s="97"/>
      <c r="W49" s="140">
        <f t="shared" si="11"/>
        <v>0</v>
      </c>
      <c r="X49" s="140">
        <f t="shared" si="12"/>
        <v>0</v>
      </c>
      <c r="Y49" s="97"/>
      <c r="Z49" s="97"/>
      <c r="AA49" s="97"/>
      <c r="AB49" s="97"/>
      <c r="AC49" s="97"/>
      <c r="AD49" s="140">
        <f t="shared" si="13"/>
        <v>0</v>
      </c>
      <c r="AE49" s="97"/>
      <c r="AF49" s="140">
        <f t="shared" si="14"/>
        <v>0</v>
      </c>
    </row>
    <row r="50" spans="1:32" ht="12.75">
      <c r="A50" s="79"/>
      <c r="B50" s="68"/>
      <c r="C50" s="79"/>
      <c r="D50" s="79"/>
      <c r="E50" s="86"/>
      <c r="F50" s="86"/>
      <c r="G50" s="123"/>
      <c r="H50" s="123"/>
      <c r="I50" s="123"/>
      <c r="J50" s="123"/>
      <c r="K50" s="140">
        <f t="shared" si="8"/>
        <v>0</v>
      </c>
      <c r="L50" s="139"/>
      <c r="M50" s="139"/>
      <c r="N50" s="139"/>
      <c r="O50" s="140">
        <f t="shared" si="7"/>
        <v>0</v>
      </c>
      <c r="P50" s="140">
        <f t="shared" si="9"/>
        <v>0</v>
      </c>
      <c r="Q50" s="97"/>
      <c r="R50" s="140">
        <f t="shared" si="10"/>
        <v>0</v>
      </c>
      <c r="S50" s="97">
        <v>0</v>
      </c>
      <c r="T50" s="97"/>
      <c r="U50" s="97"/>
      <c r="V50" s="97"/>
      <c r="W50" s="140">
        <f t="shared" si="11"/>
        <v>0</v>
      </c>
      <c r="X50" s="140">
        <f t="shared" si="12"/>
        <v>0</v>
      </c>
      <c r="Y50" s="97"/>
      <c r="Z50" s="97"/>
      <c r="AA50" s="97"/>
      <c r="AB50" s="97"/>
      <c r="AC50" s="97"/>
      <c r="AD50" s="140">
        <f t="shared" si="13"/>
        <v>0</v>
      </c>
      <c r="AE50" s="97"/>
      <c r="AF50" s="140">
        <f t="shared" si="14"/>
        <v>0</v>
      </c>
    </row>
    <row r="51" spans="1:32" ht="12.75">
      <c r="A51" s="79"/>
      <c r="B51" s="68"/>
      <c r="C51" s="79"/>
      <c r="D51" s="79"/>
      <c r="E51" s="86"/>
      <c r="F51" s="86"/>
      <c r="G51" s="123"/>
      <c r="H51" s="123"/>
      <c r="I51" s="123"/>
      <c r="J51" s="123"/>
      <c r="K51" s="140">
        <f t="shared" si="8"/>
        <v>0</v>
      </c>
      <c r="L51" s="139"/>
      <c r="M51" s="139"/>
      <c r="N51" s="139"/>
      <c r="O51" s="140">
        <f t="shared" si="7"/>
        <v>0</v>
      </c>
      <c r="P51" s="140">
        <f t="shared" si="9"/>
        <v>0</v>
      </c>
      <c r="Q51" s="97"/>
      <c r="R51" s="140">
        <f t="shared" si="10"/>
        <v>0</v>
      </c>
      <c r="S51" s="97">
        <v>0</v>
      </c>
      <c r="T51" s="97"/>
      <c r="U51" s="97"/>
      <c r="V51" s="97"/>
      <c r="W51" s="140">
        <f t="shared" si="11"/>
        <v>0</v>
      </c>
      <c r="X51" s="140">
        <f t="shared" si="12"/>
        <v>0</v>
      </c>
      <c r="Y51" s="97"/>
      <c r="Z51" s="97"/>
      <c r="AA51" s="97"/>
      <c r="AB51" s="97"/>
      <c r="AC51" s="97"/>
      <c r="AD51" s="140">
        <f t="shared" si="13"/>
        <v>0</v>
      </c>
      <c r="AE51" s="97"/>
      <c r="AF51" s="140">
        <f t="shared" si="14"/>
        <v>0</v>
      </c>
    </row>
    <row r="52" spans="1:32" ht="12.75">
      <c r="A52" s="79"/>
      <c r="B52" s="68"/>
      <c r="C52" s="79"/>
      <c r="D52" s="79"/>
      <c r="E52" s="86"/>
      <c r="F52" s="86"/>
      <c r="G52" s="123"/>
      <c r="H52" s="123"/>
      <c r="I52" s="123"/>
      <c r="J52" s="123"/>
      <c r="K52" s="140">
        <f t="shared" si="8"/>
        <v>0</v>
      </c>
      <c r="L52" s="139"/>
      <c r="M52" s="139"/>
      <c r="N52" s="139"/>
      <c r="O52" s="140">
        <f t="shared" si="7"/>
        <v>0</v>
      </c>
      <c r="P52" s="140">
        <f t="shared" si="9"/>
        <v>0</v>
      </c>
      <c r="Q52" s="97"/>
      <c r="R52" s="140">
        <f t="shared" si="10"/>
        <v>0</v>
      </c>
      <c r="S52" s="97">
        <v>0</v>
      </c>
      <c r="T52" s="97"/>
      <c r="U52" s="97"/>
      <c r="V52" s="97"/>
      <c r="W52" s="140">
        <f t="shared" si="11"/>
        <v>0</v>
      </c>
      <c r="X52" s="140">
        <f t="shared" si="12"/>
        <v>0</v>
      </c>
      <c r="Y52" s="97"/>
      <c r="Z52" s="97"/>
      <c r="AA52" s="97"/>
      <c r="AB52" s="97"/>
      <c r="AC52" s="97"/>
      <c r="AD52" s="140">
        <f t="shared" si="13"/>
        <v>0</v>
      </c>
      <c r="AE52" s="97"/>
      <c r="AF52" s="140">
        <f t="shared" si="14"/>
        <v>0</v>
      </c>
    </row>
    <row r="53" spans="1:32" ht="12.75">
      <c r="A53" s="79"/>
      <c r="B53" s="68"/>
      <c r="C53" s="79"/>
      <c r="D53" s="79"/>
      <c r="E53" s="86"/>
      <c r="F53" s="86"/>
      <c r="G53" s="123"/>
      <c r="H53" s="123"/>
      <c r="I53" s="123"/>
      <c r="J53" s="123"/>
      <c r="K53" s="140">
        <f t="shared" si="8"/>
        <v>0</v>
      </c>
      <c r="L53" s="139"/>
      <c r="M53" s="139"/>
      <c r="N53" s="139"/>
      <c r="O53" s="140">
        <f t="shared" si="7"/>
        <v>0</v>
      </c>
      <c r="P53" s="140">
        <f t="shared" si="9"/>
        <v>0</v>
      </c>
      <c r="Q53" s="97"/>
      <c r="R53" s="140">
        <f t="shared" si="10"/>
        <v>0</v>
      </c>
      <c r="S53" s="97">
        <v>0</v>
      </c>
      <c r="T53" s="97"/>
      <c r="U53" s="97"/>
      <c r="V53" s="97"/>
      <c r="W53" s="140">
        <f t="shared" si="11"/>
        <v>0</v>
      </c>
      <c r="X53" s="140">
        <f t="shared" si="12"/>
        <v>0</v>
      </c>
      <c r="Y53" s="97"/>
      <c r="Z53" s="97"/>
      <c r="AA53" s="97"/>
      <c r="AB53" s="97"/>
      <c r="AC53" s="97"/>
      <c r="AD53" s="140">
        <f t="shared" si="13"/>
        <v>0</v>
      </c>
      <c r="AE53" s="97"/>
      <c r="AF53" s="140">
        <f t="shared" si="14"/>
        <v>0</v>
      </c>
    </row>
    <row r="54" spans="1:32" ht="12.75">
      <c r="A54" s="79"/>
      <c r="B54" s="68"/>
      <c r="C54" s="79"/>
      <c r="D54" s="79"/>
      <c r="E54" s="86"/>
      <c r="F54" s="86"/>
      <c r="G54" s="123"/>
      <c r="H54" s="123"/>
      <c r="I54" s="123"/>
      <c r="J54" s="123"/>
      <c r="K54" s="140">
        <f t="shared" si="8"/>
        <v>0</v>
      </c>
      <c r="L54" s="139"/>
      <c r="M54" s="139"/>
      <c r="N54" s="139"/>
      <c r="O54" s="140">
        <f t="shared" si="7"/>
        <v>0</v>
      </c>
      <c r="P54" s="140">
        <f t="shared" si="9"/>
        <v>0</v>
      </c>
      <c r="Q54" s="97"/>
      <c r="R54" s="140">
        <f t="shared" si="10"/>
        <v>0</v>
      </c>
      <c r="S54" s="97">
        <v>0</v>
      </c>
      <c r="T54" s="97"/>
      <c r="U54" s="97"/>
      <c r="V54" s="97"/>
      <c r="W54" s="140">
        <f t="shared" si="11"/>
        <v>0</v>
      </c>
      <c r="X54" s="140">
        <f t="shared" si="12"/>
        <v>0</v>
      </c>
      <c r="Y54" s="97"/>
      <c r="Z54" s="97"/>
      <c r="AA54" s="97"/>
      <c r="AB54" s="97"/>
      <c r="AC54" s="97"/>
      <c r="AD54" s="140">
        <f t="shared" si="13"/>
        <v>0</v>
      </c>
      <c r="AE54" s="97"/>
      <c r="AF54" s="140">
        <f t="shared" si="14"/>
        <v>0</v>
      </c>
    </row>
    <row r="55" spans="1:32" ht="12.75">
      <c r="A55" s="79"/>
      <c r="B55" s="68"/>
      <c r="C55" s="79"/>
      <c r="D55" s="79"/>
      <c r="E55" s="86"/>
      <c r="F55" s="86"/>
      <c r="G55" s="123"/>
      <c r="H55" s="123"/>
      <c r="I55" s="123"/>
      <c r="J55" s="123"/>
      <c r="K55" s="140">
        <f t="shared" si="8"/>
        <v>0</v>
      </c>
      <c r="L55" s="139"/>
      <c r="M55" s="139"/>
      <c r="N55" s="139"/>
      <c r="O55" s="140">
        <f t="shared" si="7"/>
        <v>0</v>
      </c>
      <c r="P55" s="140">
        <f t="shared" si="9"/>
        <v>0</v>
      </c>
      <c r="Q55" s="97"/>
      <c r="R55" s="140">
        <f t="shared" si="10"/>
        <v>0</v>
      </c>
      <c r="S55" s="97">
        <v>0</v>
      </c>
      <c r="T55" s="97"/>
      <c r="U55" s="97"/>
      <c r="V55" s="97"/>
      <c r="W55" s="140">
        <f t="shared" si="11"/>
        <v>0</v>
      </c>
      <c r="X55" s="140">
        <f t="shared" si="12"/>
        <v>0</v>
      </c>
      <c r="Y55" s="97"/>
      <c r="Z55" s="97"/>
      <c r="AA55" s="97"/>
      <c r="AB55" s="97"/>
      <c r="AC55" s="97"/>
      <c r="AD55" s="140">
        <f t="shared" si="13"/>
        <v>0</v>
      </c>
      <c r="AE55" s="97"/>
      <c r="AF55" s="140">
        <f t="shared" si="14"/>
        <v>0</v>
      </c>
    </row>
    <row r="56" spans="1:32" ht="12.75">
      <c r="A56" s="79"/>
      <c r="B56" s="68"/>
      <c r="C56" s="79"/>
      <c r="D56" s="79"/>
      <c r="E56" s="86"/>
      <c r="F56" s="86"/>
      <c r="G56" s="123"/>
      <c r="H56" s="123"/>
      <c r="I56" s="123"/>
      <c r="J56" s="123"/>
      <c r="K56" s="140">
        <f t="shared" si="8"/>
        <v>0</v>
      </c>
      <c r="L56" s="139"/>
      <c r="M56" s="139"/>
      <c r="N56" s="139"/>
      <c r="O56" s="140">
        <f t="shared" si="7"/>
        <v>0</v>
      </c>
      <c r="P56" s="140">
        <f t="shared" si="9"/>
        <v>0</v>
      </c>
      <c r="Q56" s="97"/>
      <c r="R56" s="140">
        <f t="shared" si="10"/>
        <v>0</v>
      </c>
      <c r="S56" s="97">
        <v>0</v>
      </c>
      <c r="T56" s="97"/>
      <c r="U56" s="97"/>
      <c r="V56" s="97"/>
      <c r="W56" s="140">
        <f t="shared" si="11"/>
        <v>0</v>
      </c>
      <c r="X56" s="140">
        <f t="shared" si="12"/>
        <v>0</v>
      </c>
      <c r="Y56" s="97"/>
      <c r="Z56" s="97"/>
      <c r="AA56" s="97"/>
      <c r="AB56" s="97"/>
      <c r="AC56" s="97"/>
      <c r="AD56" s="140">
        <f t="shared" si="13"/>
        <v>0</v>
      </c>
      <c r="AE56" s="97"/>
      <c r="AF56" s="140">
        <f t="shared" si="14"/>
        <v>0</v>
      </c>
    </row>
    <row r="57" spans="1:32" ht="12.75">
      <c r="A57" s="79"/>
      <c r="B57" s="68"/>
      <c r="C57" s="79"/>
      <c r="D57" s="79"/>
      <c r="E57" s="86"/>
      <c r="F57" s="86"/>
      <c r="G57" s="123"/>
      <c r="H57" s="123"/>
      <c r="I57" s="123"/>
      <c r="J57" s="123"/>
      <c r="K57" s="140">
        <f t="shared" si="8"/>
        <v>0</v>
      </c>
      <c r="L57" s="139"/>
      <c r="M57" s="139"/>
      <c r="N57" s="139"/>
      <c r="O57" s="140">
        <f t="shared" si="7"/>
        <v>0</v>
      </c>
      <c r="P57" s="140">
        <f t="shared" si="9"/>
        <v>0</v>
      </c>
      <c r="Q57" s="97"/>
      <c r="R57" s="140">
        <f t="shared" si="10"/>
        <v>0</v>
      </c>
      <c r="S57" s="97">
        <v>0</v>
      </c>
      <c r="T57" s="97"/>
      <c r="U57" s="97"/>
      <c r="V57" s="97"/>
      <c r="W57" s="140">
        <f t="shared" si="11"/>
        <v>0</v>
      </c>
      <c r="X57" s="140">
        <f t="shared" si="12"/>
        <v>0</v>
      </c>
      <c r="Y57" s="97"/>
      <c r="Z57" s="97"/>
      <c r="AA57" s="97"/>
      <c r="AB57" s="97"/>
      <c r="AC57" s="97"/>
      <c r="AD57" s="140">
        <f t="shared" si="13"/>
        <v>0</v>
      </c>
      <c r="AE57" s="97"/>
      <c r="AF57" s="140">
        <f t="shared" si="14"/>
        <v>0</v>
      </c>
    </row>
    <row r="58" spans="1:32" ht="12.75">
      <c r="A58" s="79"/>
      <c r="B58" s="68"/>
      <c r="C58" s="79"/>
      <c r="D58" s="79"/>
      <c r="E58" s="86"/>
      <c r="F58" s="86"/>
      <c r="G58" s="123"/>
      <c r="H58" s="123"/>
      <c r="I58" s="123"/>
      <c r="J58" s="123"/>
      <c r="K58" s="140">
        <f t="shared" si="8"/>
        <v>0</v>
      </c>
      <c r="L58" s="139"/>
      <c r="M58" s="139"/>
      <c r="N58" s="139"/>
      <c r="O58" s="140">
        <f t="shared" si="7"/>
        <v>0</v>
      </c>
      <c r="P58" s="140">
        <f t="shared" si="9"/>
        <v>0</v>
      </c>
      <c r="Q58" s="97"/>
      <c r="R58" s="140">
        <f t="shared" si="10"/>
        <v>0</v>
      </c>
      <c r="S58" s="97">
        <v>0</v>
      </c>
      <c r="T58" s="97"/>
      <c r="U58" s="97"/>
      <c r="V58" s="97"/>
      <c r="W58" s="140">
        <f t="shared" si="11"/>
        <v>0</v>
      </c>
      <c r="X58" s="140">
        <f t="shared" si="12"/>
        <v>0</v>
      </c>
      <c r="Y58" s="97"/>
      <c r="Z58" s="97"/>
      <c r="AA58" s="97"/>
      <c r="AB58" s="97"/>
      <c r="AC58" s="97"/>
      <c r="AD58" s="140">
        <f t="shared" si="13"/>
        <v>0</v>
      </c>
      <c r="AE58" s="97"/>
      <c r="AF58" s="140">
        <f t="shared" si="14"/>
        <v>0</v>
      </c>
    </row>
    <row r="59" spans="1:32" ht="12.75">
      <c r="A59" s="79"/>
      <c r="B59" s="68"/>
      <c r="C59" s="79"/>
      <c r="D59" s="79"/>
      <c r="E59" s="86"/>
      <c r="F59" s="86"/>
      <c r="G59" s="123"/>
      <c r="H59" s="123"/>
      <c r="I59" s="123"/>
      <c r="J59" s="123"/>
      <c r="K59" s="140">
        <f t="shared" si="8"/>
        <v>0</v>
      </c>
      <c r="L59" s="139"/>
      <c r="M59" s="139"/>
      <c r="N59" s="139"/>
      <c r="O59" s="140">
        <f t="shared" si="7"/>
        <v>0</v>
      </c>
      <c r="P59" s="140">
        <f t="shared" si="9"/>
        <v>0</v>
      </c>
      <c r="Q59" s="97"/>
      <c r="R59" s="140">
        <f t="shared" si="10"/>
        <v>0</v>
      </c>
      <c r="S59" s="97">
        <v>0</v>
      </c>
      <c r="T59" s="97"/>
      <c r="U59" s="97"/>
      <c r="V59" s="97"/>
      <c r="W59" s="140">
        <f t="shared" si="11"/>
        <v>0</v>
      </c>
      <c r="X59" s="140">
        <f t="shared" si="12"/>
        <v>0</v>
      </c>
      <c r="Y59" s="97"/>
      <c r="Z59" s="97"/>
      <c r="AA59" s="97"/>
      <c r="AB59" s="97"/>
      <c r="AC59" s="97"/>
      <c r="AD59" s="140">
        <f t="shared" si="13"/>
        <v>0</v>
      </c>
      <c r="AE59" s="97"/>
      <c r="AF59" s="140">
        <f t="shared" si="14"/>
        <v>0</v>
      </c>
    </row>
    <row r="60" spans="1:32" ht="12.75">
      <c r="A60" s="79"/>
      <c r="B60" s="68"/>
      <c r="C60" s="79"/>
      <c r="D60" s="79"/>
      <c r="E60" s="86"/>
      <c r="F60" s="86"/>
      <c r="G60" s="123"/>
      <c r="H60" s="123"/>
      <c r="I60" s="123"/>
      <c r="J60" s="123"/>
      <c r="K60" s="140">
        <f t="shared" si="8"/>
        <v>0</v>
      </c>
      <c r="L60" s="139"/>
      <c r="M60" s="139"/>
      <c r="N60" s="139"/>
      <c r="O60" s="140">
        <f t="shared" si="7"/>
        <v>0</v>
      </c>
      <c r="P60" s="140">
        <f t="shared" si="9"/>
        <v>0</v>
      </c>
      <c r="Q60" s="97"/>
      <c r="R60" s="140">
        <f t="shared" si="10"/>
        <v>0</v>
      </c>
      <c r="S60" s="97">
        <v>0</v>
      </c>
      <c r="T60" s="97"/>
      <c r="U60" s="97"/>
      <c r="V60" s="97"/>
      <c r="W60" s="140">
        <f t="shared" si="11"/>
        <v>0</v>
      </c>
      <c r="X60" s="140">
        <f t="shared" si="12"/>
        <v>0</v>
      </c>
      <c r="Y60" s="97"/>
      <c r="Z60" s="97"/>
      <c r="AA60" s="97"/>
      <c r="AB60" s="97"/>
      <c r="AC60" s="97"/>
      <c r="AD60" s="140">
        <f t="shared" si="13"/>
        <v>0</v>
      </c>
      <c r="AE60" s="97"/>
      <c r="AF60" s="140">
        <f t="shared" si="14"/>
        <v>0</v>
      </c>
    </row>
    <row r="61" spans="1:32" ht="12.75">
      <c r="A61" s="79"/>
      <c r="B61" s="68"/>
      <c r="C61" s="79"/>
      <c r="D61" s="79"/>
      <c r="E61" s="86"/>
      <c r="F61" s="86"/>
      <c r="G61" s="123"/>
      <c r="H61" s="123"/>
      <c r="I61" s="123"/>
      <c r="J61" s="123"/>
      <c r="K61" s="140">
        <f t="shared" si="8"/>
        <v>0</v>
      </c>
      <c r="L61" s="139"/>
      <c r="M61" s="139"/>
      <c r="N61" s="139"/>
      <c r="O61" s="140">
        <f t="shared" si="7"/>
        <v>0</v>
      </c>
      <c r="P61" s="140">
        <f t="shared" si="9"/>
        <v>0</v>
      </c>
      <c r="Q61" s="97"/>
      <c r="R61" s="140">
        <f t="shared" si="10"/>
        <v>0</v>
      </c>
      <c r="S61" s="97">
        <v>0</v>
      </c>
      <c r="T61" s="97"/>
      <c r="U61" s="97"/>
      <c r="V61" s="97"/>
      <c r="W61" s="140">
        <f t="shared" si="11"/>
        <v>0</v>
      </c>
      <c r="X61" s="140">
        <f t="shared" si="12"/>
        <v>0</v>
      </c>
      <c r="Y61" s="97"/>
      <c r="Z61" s="97"/>
      <c r="AA61" s="97"/>
      <c r="AB61" s="97"/>
      <c r="AC61" s="97"/>
      <c r="AD61" s="140">
        <f t="shared" si="13"/>
        <v>0</v>
      </c>
      <c r="AE61" s="97"/>
      <c r="AF61" s="140">
        <f t="shared" si="14"/>
        <v>0</v>
      </c>
    </row>
    <row r="62" spans="1:32" ht="12.75">
      <c r="A62" s="79"/>
      <c r="B62" s="68"/>
      <c r="C62" s="79"/>
      <c r="D62" s="79"/>
      <c r="E62" s="86"/>
      <c r="F62" s="86"/>
      <c r="G62" s="123"/>
      <c r="H62" s="123"/>
      <c r="I62" s="123"/>
      <c r="J62" s="123"/>
      <c r="K62" s="140">
        <f t="shared" si="8"/>
        <v>0</v>
      </c>
      <c r="L62" s="139"/>
      <c r="M62" s="139"/>
      <c r="N62" s="139"/>
      <c r="O62" s="140">
        <f t="shared" si="7"/>
        <v>0</v>
      </c>
      <c r="P62" s="140">
        <f t="shared" si="9"/>
        <v>0</v>
      </c>
      <c r="Q62" s="97"/>
      <c r="R62" s="140">
        <f t="shared" si="10"/>
        <v>0</v>
      </c>
      <c r="S62" s="97">
        <v>0</v>
      </c>
      <c r="T62" s="97"/>
      <c r="U62" s="97"/>
      <c r="V62" s="97"/>
      <c r="W62" s="140">
        <f t="shared" si="11"/>
        <v>0</v>
      </c>
      <c r="X62" s="140">
        <f t="shared" si="12"/>
        <v>0</v>
      </c>
      <c r="Y62" s="97"/>
      <c r="Z62" s="97"/>
      <c r="AA62" s="97"/>
      <c r="AB62" s="97"/>
      <c r="AC62" s="97"/>
      <c r="AD62" s="140">
        <f t="shared" si="13"/>
        <v>0</v>
      </c>
      <c r="AE62" s="97"/>
      <c r="AF62" s="140">
        <f t="shared" si="14"/>
        <v>0</v>
      </c>
    </row>
    <row r="63" spans="1:32" ht="12.75">
      <c r="A63" s="79"/>
      <c r="B63" s="68"/>
      <c r="C63" s="79"/>
      <c r="D63" s="79"/>
      <c r="E63" s="86"/>
      <c r="F63" s="86"/>
      <c r="G63" s="123"/>
      <c r="H63" s="123"/>
      <c r="I63" s="123"/>
      <c r="J63" s="123"/>
      <c r="K63" s="140">
        <f t="shared" si="8"/>
        <v>0</v>
      </c>
      <c r="L63" s="139"/>
      <c r="M63" s="139"/>
      <c r="N63" s="139"/>
      <c r="O63" s="140">
        <f t="shared" si="7"/>
        <v>0</v>
      </c>
      <c r="P63" s="140">
        <f t="shared" si="9"/>
        <v>0</v>
      </c>
      <c r="Q63" s="97"/>
      <c r="R63" s="140">
        <f t="shared" si="10"/>
        <v>0</v>
      </c>
      <c r="S63" s="97">
        <v>0</v>
      </c>
      <c r="T63" s="97"/>
      <c r="U63" s="97"/>
      <c r="V63" s="97"/>
      <c r="W63" s="140">
        <f t="shared" si="11"/>
        <v>0</v>
      </c>
      <c r="X63" s="140">
        <f t="shared" si="12"/>
        <v>0</v>
      </c>
      <c r="Y63" s="97"/>
      <c r="Z63" s="97"/>
      <c r="AA63" s="97"/>
      <c r="AB63" s="97"/>
      <c r="AC63" s="97"/>
      <c r="AD63" s="140">
        <f t="shared" si="13"/>
        <v>0</v>
      </c>
      <c r="AE63" s="97"/>
      <c r="AF63" s="140">
        <f t="shared" si="14"/>
        <v>0</v>
      </c>
    </row>
    <row r="64" spans="1:32" ht="12.75">
      <c r="A64" s="79"/>
      <c r="B64" s="68"/>
      <c r="C64" s="79"/>
      <c r="D64" s="79"/>
      <c r="E64" s="86"/>
      <c r="F64" s="86"/>
      <c r="G64" s="123"/>
      <c r="H64" s="123"/>
      <c r="I64" s="123"/>
      <c r="J64" s="123"/>
      <c r="K64" s="140">
        <f t="shared" si="8"/>
        <v>0</v>
      </c>
      <c r="L64" s="139"/>
      <c r="M64" s="139"/>
      <c r="N64" s="139"/>
      <c r="O64" s="140">
        <f t="shared" si="7"/>
        <v>0</v>
      </c>
      <c r="P64" s="140">
        <f t="shared" si="9"/>
        <v>0</v>
      </c>
      <c r="Q64" s="97"/>
      <c r="R64" s="140">
        <f t="shared" si="10"/>
        <v>0</v>
      </c>
      <c r="S64" s="97">
        <v>0</v>
      </c>
      <c r="T64" s="97"/>
      <c r="U64" s="97"/>
      <c r="V64" s="97"/>
      <c r="W64" s="140">
        <f t="shared" si="11"/>
        <v>0</v>
      </c>
      <c r="X64" s="140">
        <f t="shared" si="12"/>
        <v>0</v>
      </c>
      <c r="Y64" s="97"/>
      <c r="Z64" s="97"/>
      <c r="AA64" s="97"/>
      <c r="AB64" s="97"/>
      <c r="AC64" s="97"/>
      <c r="AD64" s="140">
        <f t="shared" si="13"/>
        <v>0</v>
      </c>
      <c r="AE64" s="97"/>
      <c r="AF64" s="140">
        <f t="shared" si="14"/>
        <v>0</v>
      </c>
    </row>
    <row r="65" spans="1:32" ht="12.75">
      <c r="A65" s="79"/>
      <c r="B65" s="68"/>
      <c r="C65" s="79"/>
      <c r="D65" s="79"/>
      <c r="E65" s="86"/>
      <c r="F65" s="86"/>
      <c r="G65" s="123"/>
      <c r="H65" s="123"/>
      <c r="I65" s="123"/>
      <c r="J65" s="123"/>
      <c r="K65" s="140">
        <f t="shared" si="8"/>
        <v>0</v>
      </c>
      <c r="L65" s="139"/>
      <c r="M65" s="139"/>
      <c r="N65" s="139"/>
      <c r="O65" s="140">
        <f t="shared" si="7"/>
        <v>0</v>
      </c>
      <c r="P65" s="140">
        <f t="shared" si="9"/>
        <v>0</v>
      </c>
      <c r="Q65" s="97"/>
      <c r="R65" s="140">
        <f t="shared" si="10"/>
        <v>0</v>
      </c>
      <c r="S65" s="97">
        <v>0</v>
      </c>
      <c r="T65" s="97"/>
      <c r="U65" s="97"/>
      <c r="V65" s="97"/>
      <c r="W65" s="140">
        <f t="shared" si="11"/>
        <v>0</v>
      </c>
      <c r="X65" s="140">
        <f t="shared" si="12"/>
        <v>0</v>
      </c>
      <c r="Y65" s="97"/>
      <c r="Z65" s="97"/>
      <c r="AA65" s="97"/>
      <c r="AB65" s="97"/>
      <c r="AC65" s="97"/>
      <c r="AD65" s="140">
        <f t="shared" si="13"/>
        <v>0</v>
      </c>
      <c r="AE65" s="97"/>
      <c r="AF65" s="140">
        <f t="shared" si="14"/>
        <v>0</v>
      </c>
    </row>
    <row r="66" spans="1:32" ht="12.75">
      <c r="A66" s="79"/>
      <c r="B66" s="68"/>
      <c r="C66" s="79"/>
      <c r="D66" s="79"/>
      <c r="E66" s="86"/>
      <c r="F66" s="86"/>
      <c r="G66" s="123"/>
      <c r="H66" s="123"/>
      <c r="I66" s="123"/>
      <c r="J66" s="123"/>
      <c r="K66" s="140">
        <f t="shared" si="8"/>
        <v>0</v>
      </c>
      <c r="L66" s="139"/>
      <c r="M66" s="139"/>
      <c r="N66" s="139"/>
      <c r="O66" s="140">
        <f t="shared" si="7"/>
        <v>0</v>
      </c>
      <c r="P66" s="140">
        <f t="shared" si="9"/>
        <v>0</v>
      </c>
      <c r="Q66" s="97"/>
      <c r="R66" s="140">
        <f t="shared" si="10"/>
        <v>0</v>
      </c>
      <c r="S66" s="97">
        <v>0</v>
      </c>
      <c r="T66" s="97"/>
      <c r="U66" s="97"/>
      <c r="V66" s="97"/>
      <c r="W66" s="140">
        <f t="shared" si="11"/>
        <v>0</v>
      </c>
      <c r="X66" s="140">
        <f t="shared" si="12"/>
        <v>0</v>
      </c>
      <c r="Y66" s="97"/>
      <c r="Z66" s="97"/>
      <c r="AA66" s="97"/>
      <c r="AB66" s="97"/>
      <c r="AC66" s="97"/>
      <c r="AD66" s="140">
        <f t="shared" si="13"/>
        <v>0</v>
      </c>
      <c r="AE66" s="97"/>
      <c r="AF66" s="140">
        <f t="shared" si="14"/>
        <v>0</v>
      </c>
    </row>
    <row r="67" spans="1:32" ht="12.75">
      <c r="A67" s="79"/>
      <c r="B67" s="68"/>
      <c r="C67" s="79"/>
      <c r="D67" s="79"/>
      <c r="E67" s="86"/>
      <c r="F67" s="86"/>
      <c r="G67" s="123"/>
      <c r="H67" s="123"/>
      <c r="I67" s="123"/>
      <c r="J67" s="123"/>
      <c r="K67" s="140">
        <f t="shared" si="8"/>
        <v>0</v>
      </c>
      <c r="L67" s="139"/>
      <c r="M67" s="139"/>
      <c r="N67" s="139"/>
      <c r="O67" s="140">
        <f t="shared" si="7"/>
        <v>0</v>
      </c>
      <c r="P67" s="140">
        <f t="shared" si="9"/>
        <v>0</v>
      </c>
      <c r="Q67" s="97"/>
      <c r="R67" s="140">
        <f t="shared" si="10"/>
        <v>0</v>
      </c>
      <c r="S67" s="97">
        <v>0</v>
      </c>
      <c r="T67" s="97"/>
      <c r="U67" s="97"/>
      <c r="V67" s="97"/>
      <c r="W67" s="140">
        <f t="shared" si="11"/>
        <v>0</v>
      </c>
      <c r="X67" s="140">
        <f t="shared" si="12"/>
        <v>0</v>
      </c>
      <c r="Y67" s="97"/>
      <c r="Z67" s="97"/>
      <c r="AA67" s="97"/>
      <c r="AB67" s="97"/>
      <c r="AC67" s="97"/>
      <c r="AD67" s="140">
        <f t="shared" si="13"/>
        <v>0</v>
      </c>
      <c r="AE67" s="97"/>
      <c r="AF67" s="140">
        <f t="shared" si="14"/>
        <v>0</v>
      </c>
    </row>
    <row r="68" spans="1:32" ht="12.75">
      <c r="A68" s="79"/>
      <c r="B68" s="68"/>
      <c r="C68" s="79"/>
      <c r="D68" s="79"/>
      <c r="E68" s="86"/>
      <c r="F68" s="86"/>
      <c r="G68" s="123"/>
      <c r="H68" s="123"/>
      <c r="I68" s="123"/>
      <c r="J68" s="123"/>
      <c r="K68" s="140">
        <f t="shared" si="8"/>
        <v>0</v>
      </c>
      <c r="L68" s="139"/>
      <c r="M68" s="139"/>
      <c r="N68" s="139"/>
      <c r="O68" s="140">
        <f t="shared" si="7"/>
        <v>0</v>
      </c>
      <c r="P68" s="140">
        <f t="shared" si="9"/>
        <v>0</v>
      </c>
      <c r="Q68" s="97"/>
      <c r="R68" s="140">
        <f t="shared" si="10"/>
        <v>0</v>
      </c>
      <c r="S68" s="97">
        <v>0</v>
      </c>
      <c r="T68" s="97"/>
      <c r="U68" s="97"/>
      <c r="V68" s="97"/>
      <c r="W68" s="140">
        <f t="shared" si="11"/>
        <v>0</v>
      </c>
      <c r="X68" s="140">
        <f t="shared" si="12"/>
        <v>0</v>
      </c>
      <c r="Y68" s="97"/>
      <c r="Z68" s="97"/>
      <c r="AA68" s="97"/>
      <c r="AB68" s="97"/>
      <c r="AC68" s="97"/>
      <c r="AD68" s="140">
        <f t="shared" si="13"/>
        <v>0</v>
      </c>
      <c r="AE68" s="97"/>
      <c r="AF68" s="140">
        <f t="shared" si="14"/>
        <v>0</v>
      </c>
    </row>
    <row r="69" spans="1:32" ht="12.75">
      <c r="A69" s="79"/>
      <c r="B69" s="68"/>
      <c r="C69" s="79"/>
      <c r="D69" s="79"/>
      <c r="E69" s="86"/>
      <c r="F69" s="86"/>
      <c r="G69" s="123"/>
      <c r="H69" s="123"/>
      <c r="I69" s="123"/>
      <c r="J69" s="123"/>
      <c r="K69" s="140">
        <f t="shared" si="8"/>
        <v>0</v>
      </c>
      <c r="L69" s="139"/>
      <c r="M69" s="139"/>
      <c r="N69" s="139"/>
      <c r="O69" s="140">
        <f t="shared" si="7"/>
        <v>0</v>
      </c>
      <c r="P69" s="140">
        <f t="shared" si="9"/>
        <v>0</v>
      </c>
      <c r="Q69" s="97"/>
      <c r="R69" s="140">
        <f t="shared" si="10"/>
        <v>0</v>
      </c>
      <c r="S69" s="97">
        <v>0</v>
      </c>
      <c r="T69" s="97"/>
      <c r="U69" s="97"/>
      <c r="V69" s="97"/>
      <c r="W69" s="140">
        <f t="shared" si="11"/>
        <v>0</v>
      </c>
      <c r="X69" s="140">
        <f t="shared" si="12"/>
        <v>0</v>
      </c>
      <c r="Y69" s="97"/>
      <c r="Z69" s="97"/>
      <c r="AA69" s="97"/>
      <c r="AB69" s="97"/>
      <c r="AC69" s="97"/>
      <c r="AD69" s="140">
        <f t="shared" si="13"/>
        <v>0</v>
      </c>
      <c r="AE69" s="97"/>
      <c r="AF69" s="140">
        <f t="shared" si="14"/>
        <v>0</v>
      </c>
    </row>
    <row r="70" spans="1:32" ht="12.75">
      <c r="A70" s="79"/>
      <c r="B70" s="68"/>
      <c r="C70" s="79"/>
      <c r="D70" s="79"/>
      <c r="E70" s="86"/>
      <c r="F70" s="86"/>
      <c r="G70" s="123"/>
      <c r="H70" s="123"/>
      <c r="I70" s="123"/>
      <c r="J70" s="123"/>
      <c r="K70" s="140">
        <f t="shared" si="8"/>
        <v>0</v>
      </c>
      <c r="L70" s="139"/>
      <c r="M70" s="139"/>
      <c r="N70" s="139"/>
      <c r="O70" s="140">
        <f t="shared" si="7"/>
        <v>0</v>
      </c>
      <c r="P70" s="140">
        <f t="shared" si="9"/>
        <v>0</v>
      </c>
      <c r="Q70" s="97"/>
      <c r="R70" s="140">
        <f t="shared" si="10"/>
        <v>0</v>
      </c>
      <c r="S70" s="97">
        <v>0</v>
      </c>
      <c r="T70" s="97"/>
      <c r="U70" s="97"/>
      <c r="V70" s="97"/>
      <c r="W70" s="140">
        <f t="shared" si="11"/>
        <v>0</v>
      </c>
      <c r="X70" s="140">
        <f t="shared" si="12"/>
        <v>0</v>
      </c>
      <c r="Y70" s="97"/>
      <c r="Z70" s="97"/>
      <c r="AA70" s="97"/>
      <c r="AB70" s="97"/>
      <c r="AC70" s="97"/>
      <c r="AD70" s="140">
        <f t="shared" si="13"/>
        <v>0</v>
      </c>
      <c r="AE70" s="97"/>
      <c r="AF70" s="140">
        <f t="shared" si="14"/>
        <v>0</v>
      </c>
    </row>
    <row r="71" spans="1:32" ht="12.75">
      <c r="A71" s="79"/>
      <c r="B71" s="68"/>
      <c r="C71" s="79"/>
      <c r="D71" s="79"/>
      <c r="E71" s="86"/>
      <c r="F71" s="86"/>
      <c r="G71" s="123"/>
      <c r="H71" s="123"/>
      <c r="I71" s="123"/>
      <c r="J71" s="123"/>
      <c r="K71" s="140">
        <f aca="true" t="shared" si="15" ref="K71:K102">SUM(G71:I71)</f>
        <v>0</v>
      </c>
      <c r="L71" s="139"/>
      <c r="M71" s="139"/>
      <c r="N71" s="139"/>
      <c r="O71" s="140">
        <f t="shared" si="7"/>
        <v>0</v>
      </c>
      <c r="P71" s="140">
        <f aca="true" t="shared" si="16" ref="P71:P102">SUM(K71-O71)</f>
        <v>0</v>
      </c>
      <c r="Q71" s="97"/>
      <c r="R71" s="140">
        <f aca="true" t="shared" si="17" ref="R71:R102">SUM(P71+Q71)</f>
        <v>0</v>
      </c>
      <c r="S71" s="97">
        <v>0</v>
      </c>
      <c r="T71" s="97"/>
      <c r="U71" s="97"/>
      <c r="V71" s="97"/>
      <c r="W71" s="140">
        <f aca="true" t="shared" si="18" ref="W71:W102">SUM(T71:V71)</f>
        <v>0</v>
      </c>
      <c r="X71" s="140">
        <f aca="true" t="shared" si="19" ref="X71:X102">R71-W71</f>
        <v>0</v>
      </c>
      <c r="Y71" s="97"/>
      <c r="Z71" s="97"/>
      <c r="AA71" s="97"/>
      <c r="AB71" s="97"/>
      <c r="AC71" s="97"/>
      <c r="AD71" s="140">
        <f aca="true" t="shared" si="20" ref="AD71:AD102">Y71-SUM(Z71:AC71)</f>
        <v>0</v>
      </c>
      <c r="AE71" s="97"/>
      <c r="AF71" s="140">
        <f aca="true" t="shared" si="21" ref="AF71:AF102">SUM(AD71-AE71)</f>
        <v>0</v>
      </c>
    </row>
    <row r="72" spans="1:32" ht="12.75">
      <c r="A72" s="79"/>
      <c r="B72" s="68"/>
      <c r="C72" s="79"/>
      <c r="D72" s="79"/>
      <c r="E72" s="86"/>
      <c r="F72" s="86"/>
      <c r="G72" s="123"/>
      <c r="H72" s="123"/>
      <c r="I72" s="123"/>
      <c r="J72" s="123"/>
      <c r="K72" s="140">
        <f t="shared" si="15"/>
        <v>0</v>
      </c>
      <c r="L72" s="139"/>
      <c r="M72" s="139"/>
      <c r="N72" s="139"/>
      <c r="O72" s="140">
        <f aca="true" t="shared" si="22" ref="O72:O135">SUM(L72:N72)</f>
        <v>0</v>
      </c>
      <c r="P72" s="140">
        <f t="shared" si="16"/>
        <v>0</v>
      </c>
      <c r="Q72" s="97"/>
      <c r="R72" s="140">
        <f t="shared" si="17"/>
        <v>0</v>
      </c>
      <c r="S72" s="97">
        <v>0</v>
      </c>
      <c r="T72" s="97"/>
      <c r="U72" s="97"/>
      <c r="V72" s="97"/>
      <c r="W72" s="140">
        <f t="shared" si="18"/>
        <v>0</v>
      </c>
      <c r="X72" s="140">
        <f t="shared" si="19"/>
        <v>0</v>
      </c>
      <c r="Y72" s="97"/>
      <c r="Z72" s="97"/>
      <c r="AA72" s="97"/>
      <c r="AB72" s="97"/>
      <c r="AC72" s="97"/>
      <c r="AD72" s="140">
        <f t="shared" si="20"/>
        <v>0</v>
      </c>
      <c r="AE72" s="97"/>
      <c r="AF72" s="140">
        <f t="shared" si="21"/>
        <v>0</v>
      </c>
    </row>
    <row r="73" spans="1:32" ht="12.75">
      <c r="A73" s="79"/>
      <c r="B73" s="68"/>
      <c r="C73" s="79"/>
      <c r="D73" s="79"/>
      <c r="E73" s="86"/>
      <c r="F73" s="86"/>
      <c r="G73" s="123"/>
      <c r="H73" s="123"/>
      <c r="I73" s="123"/>
      <c r="J73" s="123"/>
      <c r="K73" s="140">
        <f t="shared" si="15"/>
        <v>0</v>
      </c>
      <c r="L73" s="139"/>
      <c r="M73" s="139"/>
      <c r="N73" s="139"/>
      <c r="O73" s="140">
        <f t="shared" si="22"/>
        <v>0</v>
      </c>
      <c r="P73" s="140">
        <f t="shared" si="16"/>
        <v>0</v>
      </c>
      <c r="Q73" s="97"/>
      <c r="R73" s="140">
        <f t="shared" si="17"/>
        <v>0</v>
      </c>
      <c r="S73" s="97">
        <v>0</v>
      </c>
      <c r="T73" s="97"/>
      <c r="U73" s="97"/>
      <c r="V73" s="97"/>
      <c r="W73" s="140">
        <f t="shared" si="18"/>
        <v>0</v>
      </c>
      <c r="X73" s="140">
        <f t="shared" si="19"/>
        <v>0</v>
      </c>
      <c r="Y73" s="97"/>
      <c r="Z73" s="97"/>
      <c r="AA73" s="97"/>
      <c r="AB73" s="97"/>
      <c r="AC73" s="97"/>
      <c r="AD73" s="140">
        <f t="shared" si="20"/>
        <v>0</v>
      </c>
      <c r="AE73" s="97"/>
      <c r="AF73" s="140">
        <f t="shared" si="21"/>
        <v>0</v>
      </c>
    </row>
    <row r="74" spans="1:32" ht="12.75">
      <c r="A74" s="79"/>
      <c r="B74" s="68"/>
      <c r="C74" s="79"/>
      <c r="D74" s="79"/>
      <c r="E74" s="86"/>
      <c r="F74" s="86"/>
      <c r="G74" s="123"/>
      <c r="H74" s="123"/>
      <c r="I74" s="123"/>
      <c r="J74" s="123"/>
      <c r="K74" s="140">
        <f t="shared" si="15"/>
        <v>0</v>
      </c>
      <c r="L74" s="139"/>
      <c r="M74" s="139"/>
      <c r="N74" s="139"/>
      <c r="O74" s="140">
        <f t="shared" si="22"/>
        <v>0</v>
      </c>
      <c r="P74" s="140">
        <f t="shared" si="16"/>
        <v>0</v>
      </c>
      <c r="Q74" s="97"/>
      <c r="R74" s="140">
        <f t="shared" si="17"/>
        <v>0</v>
      </c>
      <c r="S74" s="97">
        <v>0</v>
      </c>
      <c r="T74" s="97"/>
      <c r="U74" s="97"/>
      <c r="V74" s="97"/>
      <c r="W74" s="140">
        <f t="shared" si="18"/>
        <v>0</v>
      </c>
      <c r="X74" s="140">
        <f t="shared" si="19"/>
        <v>0</v>
      </c>
      <c r="Y74" s="97"/>
      <c r="Z74" s="97"/>
      <c r="AA74" s="97"/>
      <c r="AB74" s="97"/>
      <c r="AC74" s="97"/>
      <c r="AD74" s="140">
        <f t="shared" si="20"/>
        <v>0</v>
      </c>
      <c r="AE74" s="97"/>
      <c r="AF74" s="140">
        <f t="shared" si="21"/>
        <v>0</v>
      </c>
    </row>
    <row r="75" spans="1:32" ht="12.75">
      <c r="A75" s="79"/>
      <c r="B75" s="68"/>
      <c r="C75" s="79"/>
      <c r="D75" s="79"/>
      <c r="E75" s="86"/>
      <c r="F75" s="86"/>
      <c r="G75" s="123"/>
      <c r="H75" s="123"/>
      <c r="I75" s="123"/>
      <c r="J75" s="123"/>
      <c r="K75" s="140">
        <f t="shared" si="15"/>
        <v>0</v>
      </c>
      <c r="L75" s="139"/>
      <c r="M75" s="139"/>
      <c r="N75" s="139"/>
      <c r="O75" s="140">
        <f t="shared" si="22"/>
        <v>0</v>
      </c>
      <c r="P75" s="140">
        <f t="shared" si="16"/>
        <v>0</v>
      </c>
      <c r="Q75" s="97"/>
      <c r="R75" s="140">
        <f t="shared" si="17"/>
        <v>0</v>
      </c>
      <c r="S75" s="97">
        <v>0</v>
      </c>
      <c r="T75" s="97"/>
      <c r="U75" s="97"/>
      <c r="V75" s="97"/>
      <c r="W75" s="140">
        <f t="shared" si="18"/>
        <v>0</v>
      </c>
      <c r="X75" s="140">
        <f t="shared" si="19"/>
        <v>0</v>
      </c>
      <c r="Y75" s="97"/>
      <c r="Z75" s="97"/>
      <c r="AA75" s="97"/>
      <c r="AB75" s="97"/>
      <c r="AC75" s="97"/>
      <c r="AD75" s="140">
        <f t="shared" si="20"/>
        <v>0</v>
      </c>
      <c r="AE75" s="97"/>
      <c r="AF75" s="140">
        <f t="shared" si="21"/>
        <v>0</v>
      </c>
    </row>
    <row r="76" spans="1:32" ht="12.75">
      <c r="A76" s="79"/>
      <c r="B76" s="68"/>
      <c r="C76" s="79"/>
      <c r="D76" s="79"/>
      <c r="E76" s="86"/>
      <c r="F76" s="86"/>
      <c r="G76" s="123"/>
      <c r="H76" s="123"/>
      <c r="I76" s="123"/>
      <c r="J76" s="123"/>
      <c r="K76" s="140">
        <f t="shared" si="15"/>
        <v>0</v>
      </c>
      <c r="L76" s="139"/>
      <c r="M76" s="139"/>
      <c r="N76" s="139"/>
      <c r="O76" s="140">
        <f t="shared" si="22"/>
        <v>0</v>
      </c>
      <c r="P76" s="140">
        <f t="shared" si="16"/>
        <v>0</v>
      </c>
      <c r="Q76" s="97"/>
      <c r="R76" s="140">
        <f t="shared" si="17"/>
        <v>0</v>
      </c>
      <c r="S76" s="97">
        <v>0</v>
      </c>
      <c r="T76" s="97"/>
      <c r="U76" s="97"/>
      <c r="V76" s="97"/>
      <c r="W76" s="140">
        <f t="shared" si="18"/>
        <v>0</v>
      </c>
      <c r="X76" s="140">
        <f t="shared" si="19"/>
        <v>0</v>
      </c>
      <c r="Y76" s="97"/>
      <c r="Z76" s="97"/>
      <c r="AA76" s="97"/>
      <c r="AB76" s="97"/>
      <c r="AC76" s="97"/>
      <c r="AD76" s="140">
        <f t="shared" si="20"/>
        <v>0</v>
      </c>
      <c r="AE76" s="97"/>
      <c r="AF76" s="140">
        <f t="shared" si="21"/>
        <v>0</v>
      </c>
    </row>
    <row r="77" spans="1:32" ht="12.75">
      <c r="A77" s="79"/>
      <c r="B77" s="68"/>
      <c r="C77" s="79"/>
      <c r="D77" s="79"/>
      <c r="E77" s="86"/>
      <c r="F77" s="86"/>
      <c r="G77" s="123"/>
      <c r="H77" s="123"/>
      <c r="I77" s="123"/>
      <c r="J77" s="123"/>
      <c r="K77" s="140">
        <f t="shared" si="15"/>
        <v>0</v>
      </c>
      <c r="L77" s="139"/>
      <c r="M77" s="139"/>
      <c r="N77" s="139"/>
      <c r="O77" s="140">
        <f t="shared" si="22"/>
        <v>0</v>
      </c>
      <c r="P77" s="140">
        <f t="shared" si="16"/>
        <v>0</v>
      </c>
      <c r="Q77" s="97"/>
      <c r="R77" s="140">
        <f t="shared" si="17"/>
        <v>0</v>
      </c>
      <c r="S77" s="97">
        <v>0</v>
      </c>
      <c r="T77" s="97"/>
      <c r="U77" s="97"/>
      <c r="V77" s="97"/>
      <c r="W77" s="140">
        <f t="shared" si="18"/>
        <v>0</v>
      </c>
      <c r="X77" s="140">
        <f t="shared" si="19"/>
        <v>0</v>
      </c>
      <c r="Y77" s="97"/>
      <c r="Z77" s="97"/>
      <c r="AA77" s="97"/>
      <c r="AB77" s="97"/>
      <c r="AC77" s="97"/>
      <c r="AD77" s="140">
        <f t="shared" si="20"/>
        <v>0</v>
      </c>
      <c r="AE77" s="97"/>
      <c r="AF77" s="140">
        <f t="shared" si="21"/>
        <v>0</v>
      </c>
    </row>
    <row r="78" spans="1:32" ht="12.75">
      <c r="A78" s="79"/>
      <c r="B78" s="68"/>
      <c r="C78" s="79"/>
      <c r="D78" s="79"/>
      <c r="E78" s="86"/>
      <c r="F78" s="86"/>
      <c r="G78" s="123"/>
      <c r="H78" s="123"/>
      <c r="I78" s="123"/>
      <c r="J78" s="123"/>
      <c r="K78" s="140">
        <f t="shared" si="15"/>
        <v>0</v>
      </c>
      <c r="L78" s="139"/>
      <c r="M78" s="139"/>
      <c r="N78" s="139"/>
      <c r="O78" s="140">
        <f t="shared" si="22"/>
        <v>0</v>
      </c>
      <c r="P78" s="140">
        <f t="shared" si="16"/>
        <v>0</v>
      </c>
      <c r="Q78" s="97"/>
      <c r="R78" s="140">
        <f t="shared" si="17"/>
        <v>0</v>
      </c>
      <c r="S78" s="97">
        <v>0</v>
      </c>
      <c r="T78" s="97"/>
      <c r="U78" s="97"/>
      <c r="V78" s="97"/>
      <c r="W78" s="140">
        <f t="shared" si="18"/>
        <v>0</v>
      </c>
      <c r="X78" s="140">
        <f t="shared" si="19"/>
        <v>0</v>
      </c>
      <c r="Y78" s="97"/>
      <c r="Z78" s="97"/>
      <c r="AA78" s="97"/>
      <c r="AB78" s="97"/>
      <c r="AC78" s="97"/>
      <c r="AD78" s="140">
        <f t="shared" si="20"/>
        <v>0</v>
      </c>
      <c r="AE78" s="97"/>
      <c r="AF78" s="140">
        <f t="shared" si="21"/>
        <v>0</v>
      </c>
    </row>
    <row r="79" spans="1:32" ht="12.75">
      <c r="A79" s="79"/>
      <c r="B79" s="68"/>
      <c r="C79" s="79"/>
      <c r="D79" s="79"/>
      <c r="E79" s="86"/>
      <c r="F79" s="86"/>
      <c r="G79" s="123"/>
      <c r="H79" s="123"/>
      <c r="I79" s="123"/>
      <c r="J79" s="123"/>
      <c r="K79" s="140">
        <f t="shared" si="15"/>
        <v>0</v>
      </c>
      <c r="L79" s="139"/>
      <c r="M79" s="139"/>
      <c r="N79" s="139"/>
      <c r="O79" s="140">
        <f t="shared" si="22"/>
        <v>0</v>
      </c>
      <c r="P79" s="140">
        <f t="shared" si="16"/>
        <v>0</v>
      </c>
      <c r="Q79" s="97"/>
      <c r="R79" s="140">
        <f t="shared" si="17"/>
        <v>0</v>
      </c>
      <c r="S79" s="97">
        <v>0</v>
      </c>
      <c r="T79" s="97"/>
      <c r="U79" s="97"/>
      <c r="V79" s="97"/>
      <c r="W79" s="140">
        <f t="shared" si="18"/>
        <v>0</v>
      </c>
      <c r="X79" s="140">
        <f t="shared" si="19"/>
        <v>0</v>
      </c>
      <c r="Y79" s="97"/>
      <c r="Z79" s="97"/>
      <c r="AA79" s="97"/>
      <c r="AB79" s="97"/>
      <c r="AC79" s="97"/>
      <c r="AD79" s="140">
        <f t="shared" si="20"/>
        <v>0</v>
      </c>
      <c r="AE79" s="97"/>
      <c r="AF79" s="140">
        <f t="shared" si="21"/>
        <v>0</v>
      </c>
    </row>
    <row r="80" spans="1:32" ht="12.75">
      <c r="A80" s="79"/>
      <c r="B80" s="68"/>
      <c r="C80" s="79"/>
      <c r="D80" s="79"/>
      <c r="E80" s="86"/>
      <c r="F80" s="86"/>
      <c r="G80" s="123"/>
      <c r="H80" s="123"/>
      <c r="I80" s="123"/>
      <c r="J80" s="123"/>
      <c r="K80" s="140">
        <f t="shared" si="15"/>
        <v>0</v>
      </c>
      <c r="L80" s="139"/>
      <c r="M80" s="139"/>
      <c r="N80" s="139"/>
      <c r="O80" s="140">
        <f t="shared" si="22"/>
        <v>0</v>
      </c>
      <c r="P80" s="140">
        <f t="shared" si="16"/>
        <v>0</v>
      </c>
      <c r="Q80" s="97"/>
      <c r="R80" s="140">
        <f t="shared" si="17"/>
        <v>0</v>
      </c>
      <c r="S80" s="97">
        <v>0</v>
      </c>
      <c r="T80" s="97"/>
      <c r="U80" s="97"/>
      <c r="V80" s="97"/>
      <c r="W80" s="140">
        <f t="shared" si="18"/>
        <v>0</v>
      </c>
      <c r="X80" s="140">
        <f t="shared" si="19"/>
        <v>0</v>
      </c>
      <c r="Y80" s="97"/>
      <c r="Z80" s="97"/>
      <c r="AA80" s="97"/>
      <c r="AB80" s="97"/>
      <c r="AC80" s="97"/>
      <c r="AD80" s="140">
        <f t="shared" si="20"/>
        <v>0</v>
      </c>
      <c r="AE80" s="97"/>
      <c r="AF80" s="140">
        <f t="shared" si="21"/>
        <v>0</v>
      </c>
    </row>
    <row r="81" spans="1:32" ht="12.75">
      <c r="A81" s="79"/>
      <c r="B81" s="68"/>
      <c r="C81" s="79"/>
      <c r="D81" s="79"/>
      <c r="E81" s="86"/>
      <c r="F81" s="86"/>
      <c r="G81" s="123"/>
      <c r="H81" s="123"/>
      <c r="I81" s="123"/>
      <c r="J81" s="123"/>
      <c r="K81" s="140">
        <f t="shared" si="15"/>
        <v>0</v>
      </c>
      <c r="L81" s="139"/>
      <c r="M81" s="139"/>
      <c r="N81" s="139"/>
      <c r="O81" s="140">
        <f t="shared" si="22"/>
        <v>0</v>
      </c>
      <c r="P81" s="140">
        <f t="shared" si="16"/>
        <v>0</v>
      </c>
      <c r="Q81" s="97"/>
      <c r="R81" s="140">
        <f t="shared" si="17"/>
        <v>0</v>
      </c>
      <c r="S81" s="97">
        <v>0</v>
      </c>
      <c r="T81" s="97"/>
      <c r="U81" s="97"/>
      <c r="V81" s="97"/>
      <c r="W81" s="140">
        <f t="shared" si="18"/>
        <v>0</v>
      </c>
      <c r="X81" s="140">
        <f t="shared" si="19"/>
        <v>0</v>
      </c>
      <c r="Y81" s="97"/>
      <c r="Z81" s="97"/>
      <c r="AA81" s="97"/>
      <c r="AB81" s="97"/>
      <c r="AC81" s="97"/>
      <c r="AD81" s="140">
        <f t="shared" si="20"/>
        <v>0</v>
      </c>
      <c r="AE81" s="97"/>
      <c r="AF81" s="140">
        <f t="shared" si="21"/>
        <v>0</v>
      </c>
    </row>
    <row r="82" spans="1:32" ht="12.75">
      <c r="A82" s="79"/>
      <c r="B82" s="68"/>
      <c r="C82" s="79"/>
      <c r="D82" s="79"/>
      <c r="E82" s="86"/>
      <c r="F82" s="86"/>
      <c r="G82" s="123"/>
      <c r="H82" s="123"/>
      <c r="I82" s="123"/>
      <c r="J82" s="123"/>
      <c r="K82" s="140">
        <f t="shared" si="15"/>
        <v>0</v>
      </c>
      <c r="L82" s="139"/>
      <c r="M82" s="139"/>
      <c r="N82" s="139"/>
      <c r="O82" s="140">
        <f t="shared" si="22"/>
        <v>0</v>
      </c>
      <c r="P82" s="140">
        <f t="shared" si="16"/>
        <v>0</v>
      </c>
      <c r="Q82" s="97"/>
      <c r="R82" s="140">
        <f t="shared" si="17"/>
        <v>0</v>
      </c>
      <c r="S82" s="97">
        <v>0</v>
      </c>
      <c r="T82" s="97"/>
      <c r="U82" s="97"/>
      <c r="V82" s="97"/>
      <c r="W82" s="140">
        <f t="shared" si="18"/>
        <v>0</v>
      </c>
      <c r="X82" s="140">
        <f t="shared" si="19"/>
        <v>0</v>
      </c>
      <c r="Y82" s="97"/>
      <c r="Z82" s="97"/>
      <c r="AA82" s="97"/>
      <c r="AB82" s="97"/>
      <c r="AC82" s="97"/>
      <c r="AD82" s="140">
        <f t="shared" si="20"/>
        <v>0</v>
      </c>
      <c r="AE82" s="97"/>
      <c r="AF82" s="140">
        <f t="shared" si="21"/>
        <v>0</v>
      </c>
    </row>
    <row r="83" spans="1:32" ht="12.75">
      <c r="A83" s="79"/>
      <c r="B83" s="68"/>
      <c r="C83" s="79"/>
      <c r="D83" s="79"/>
      <c r="E83" s="86"/>
      <c r="F83" s="86"/>
      <c r="G83" s="123"/>
      <c r="H83" s="123"/>
      <c r="I83" s="123"/>
      <c r="J83" s="123"/>
      <c r="K83" s="140">
        <f t="shared" si="15"/>
        <v>0</v>
      </c>
      <c r="L83" s="139"/>
      <c r="M83" s="139"/>
      <c r="N83" s="139"/>
      <c r="O83" s="140">
        <f t="shared" si="22"/>
        <v>0</v>
      </c>
      <c r="P83" s="140">
        <f t="shared" si="16"/>
        <v>0</v>
      </c>
      <c r="Q83" s="97"/>
      <c r="R83" s="140">
        <f t="shared" si="17"/>
        <v>0</v>
      </c>
      <c r="S83" s="97">
        <v>0</v>
      </c>
      <c r="T83" s="97"/>
      <c r="U83" s="97"/>
      <c r="V83" s="97"/>
      <c r="W83" s="140">
        <f t="shared" si="18"/>
        <v>0</v>
      </c>
      <c r="X83" s="140">
        <f t="shared" si="19"/>
        <v>0</v>
      </c>
      <c r="Y83" s="97"/>
      <c r="Z83" s="97"/>
      <c r="AA83" s="97"/>
      <c r="AB83" s="97"/>
      <c r="AC83" s="97"/>
      <c r="AD83" s="140">
        <f t="shared" si="20"/>
        <v>0</v>
      </c>
      <c r="AE83" s="97"/>
      <c r="AF83" s="140">
        <f t="shared" si="21"/>
        <v>0</v>
      </c>
    </row>
    <row r="84" spans="1:32" ht="12.75">
      <c r="A84" s="79"/>
      <c r="B84" s="68"/>
      <c r="C84" s="79"/>
      <c r="D84" s="79"/>
      <c r="E84" s="86"/>
      <c r="F84" s="86"/>
      <c r="G84" s="123"/>
      <c r="H84" s="123"/>
      <c r="I84" s="123"/>
      <c r="J84" s="123"/>
      <c r="K84" s="140">
        <f t="shared" si="15"/>
        <v>0</v>
      </c>
      <c r="L84" s="139"/>
      <c r="M84" s="139"/>
      <c r="N84" s="139"/>
      <c r="O84" s="140">
        <f t="shared" si="22"/>
        <v>0</v>
      </c>
      <c r="P84" s="140">
        <f t="shared" si="16"/>
        <v>0</v>
      </c>
      <c r="Q84" s="97"/>
      <c r="R84" s="140">
        <f t="shared" si="17"/>
        <v>0</v>
      </c>
      <c r="S84" s="97">
        <v>0</v>
      </c>
      <c r="T84" s="97"/>
      <c r="U84" s="97"/>
      <c r="V84" s="97"/>
      <c r="W84" s="140">
        <f t="shared" si="18"/>
        <v>0</v>
      </c>
      <c r="X84" s="140">
        <f t="shared" si="19"/>
        <v>0</v>
      </c>
      <c r="Y84" s="97"/>
      <c r="Z84" s="97"/>
      <c r="AA84" s="97"/>
      <c r="AB84" s="97"/>
      <c r="AC84" s="97"/>
      <c r="AD84" s="140">
        <f t="shared" si="20"/>
        <v>0</v>
      </c>
      <c r="AE84" s="97"/>
      <c r="AF84" s="140">
        <f t="shared" si="21"/>
        <v>0</v>
      </c>
    </row>
    <row r="85" spans="1:32" ht="12.75">
      <c r="A85" s="79"/>
      <c r="B85" s="68"/>
      <c r="C85" s="79"/>
      <c r="D85" s="79"/>
      <c r="E85" s="86"/>
      <c r="F85" s="86"/>
      <c r="G85" s="123"/>
      <c r="H85" s="123"/>
      <c r="I85" s="123"/>
      <c r="J85" s="123"/>
      <c r="K85" s="140">
        <f t="shared" si="15"/>
        <v>0</v>
      </c>
      <c r="L85" s="139"/>
      <c r="M85" s="139"/>
      <c r="N85" s="139"/>
      <c r="O85" s="140">
        <f t="shared" si="22"/>
        <v>0</v>
      </c>
      <c r="P85" s="140">
        <f t="shared" si="16"/>
        <v>0</v>
      </c>
      <c r="Q85" s="97"/>
      <c r="R85" s="140">
        <f t="shared" si="17"/>
        <v>0</v>
      </c>
      <c r="S85" s="97">
        <v>0</v>
      </c>
      <c r="T85" s="97"/>
      <c r="U85" s="97"/>
      <c r="V85" s="97"/>
      <c r="W85" s="140">
        <f t="shared" si="18"/>
        <v>0</v>
      </c>
      <c r="X85" s="140">
        <f t="shared" si="19"/>
        <v>0</v>
      </c>
      <c r="Y85" s="97"/>
      <c r="Z85" s="97"/>
      <c r="AA85" s="97"/>
      <c r="AB85" s="97"/>
      <c r="AC85" s="97"/>
      <c r="AD85" s="140">
        <f t="shared" si="20"/>
        <v>0</v>
      </c>
      <c r="AE85" s="97"/>
      <c r="AF85" s="140">
        <f t="shared" si="21"/>
        <v>0</v>
      </c>
    </row>
    <row r="86" spans="1:32" ht="12.75">
      <c r="A86" s="79"/>
      <c r="B86" s="68"/>
      <c r="C86" s="79"/>
      <c r="D86" s="79"/>
      <c r="E86" s="86"/>
      <c r="F86" s="86"/>
      <c r="G86" s="123"/>
      <c r="H86" s="123"/>
      <c r="I86" s="123"/>
      <c r="J86" s="123"/>
      <c r="K86" s="140">
        <f t="shared" si="15"/>
        <v>0</v>
      </c>
      <c r="L86" s="139"/>
      <c r="M86" s="139"/>
      <c r="N86" s="139"/>
      <c r="O86" s="140">
        <f t="shared" si="22"/>
        <v>0</v>
      </c>
      <c r="P86" s="140">
        <f t="shared" si="16"/>
        <v>0</v>
      </c>
      <c r="Q86" s="97"/>
      <c r="R86" s="140">
        <f t="shared" si="17"/>
        <v>0</v>
      </c>
      <c r="S86" s="97">
        <v>0</v>
      </c>
      <c r="T86" s="97"/>
      <c r="U86" s="97"/>
      <c r="V86" s="97"/>
      <c r="W86" s="140">
        <f t="shared" si="18"/>
        <v>0</v>
      </c>
      <c r="X86" s="140">
        <f t="shared" si="19"/>
        <v>0</v>
      </c>
      <c r="Y86" s="97"/>
      <c r="Z86" s="97"/>
      <c r="AA86" s="97"/>
      <c r="AB86" s="97"/>
      <c r="AC86" s="97"/>
      <c r="AD86" s="140">
        <f t="shared" si="20"/>
        <v>0</v>
      </c>
      <c r="AE86" s="97"/>
      <c r="AF86" s="140">
        <f t="shared" si="21"/>
        <v>0</v>
      </c>
    </row>
    <row r="87" spans="1:32" ht="12.75">
      <c r="A87" s="79"/>
      <c r="B87" s="68"/>
      <c r="C87" s="79"/>
      <c r="D87" s="79"/>
      <c r="E87" s="86"/>
      <c r="F87" s="86"/>
      <c r="G87" s="123"/>
      <c r="H87" s="123"/>
      <c r="I87" s="123"/>
      <c r="J87" s="123"/>
      <c r="K87" s="140">
        <f t="shared" si="15"/>
        <v>0</v>
      </c>
      <c r="L87" s="139"/>
      <c r="M87" s="139"/>
      <c r="N87" s="139"/>
      <c r="O87" s="140">
        <f t="shared" si="22"/>
        <v>0</v>
      </c>
      <c r="P87" s="140">
        <f t="shared" si="16"/>
        <v>0</v>
      </c>
      <c r="Q87" s="97"/>
      <c r="R87" s="140">
        <f t="shared" si="17"/>
        <v>0</v>
      </c>
      <c r="S87" s="97">
        <v>0</v>
      </c>
      <c r="T87" s="97"/>
      <c r="U87" s="97"/>
      <c r="V87" s="97"/>
      <c r="W87" s="140">
        <f t="shared" si="18"/>
        <v>0</v>
      </c>
      <c r="X87" s="140">
        <f t="shared" si="19"/>
        <v>0</v>
      </c>
      <c r="Y87" s="97"/>
      <c r="Z87" s="97"/>
      <c r="AA87" s="97"/>
      <c r="AB87" s="97"/>
      <c r="AC87" s="97"/>
      <c r="AD87" s="140">
        <f t="shared" si="20"/>
        <v>0</v>
      </c>
      <c r="AE87" s="97"/>
      <c r="AF87" s="140">
        <f t="shared" si="21"/>
        <v>0</v>
      </c>
    </row>
    <row r="88" spans="1:32" ht="12.75">
      <c r="A88" s="79"/>
      <c r="B88" s="68"/>
      <c r="C88" s="79"/>
      <c r="D88" s="79"/>
      <c r="E88" s="86"/>
      <c r="F88" s="86"/>
      <c r="G88" s="123"/>
      <c r="H88" s="123"/>
      <c r="I88" s="123"/>
      <c r="J88" s="123"/>
      <c r="K88" s="140">
        <f t="shared" si="15"/>
        <v>0</v>
      </c>
      <c r="L88" s="139"/>
      <c r="M88" s="139"/>
      <c r="N88" s="139"/>
      <c r="O88" s="140">
        <f t="shared" si="22"/>
        <v>0</v>
      </c>
      <c r="P88" s="140">
        <f t="shared" si="16"/>
        <v>0</v>
      </c>
      <c r="Q88" s="97"/>
      <c r="R88" s="140">
        <f t="shared" si="17"/>
        <v>0</v>
      </c>
      <c r="S88" s="97">
        <v>0</v>
      </c>
      <c r="T88" s="97"/>
      <c r="U88" s="97"/>
      <c r="V88" s="97"/>
      <c r="W88" s="140">
        <f t="shared" si="18"/>
        <v>0</v>
      </c>
      <c r="X88" s="140">
        <f t="shared" si="19"/>
        <v>0</v>
      </c>
      <c r="Y88" s="97"/>
      <c r="Z88" s="97"/>
      <c r="AA88" s="97"/>
      <c r="AB88" s="97"/>
      <c r="AC88" s="97"/>
      <c r="AD88" s="140">
        <f t="shared" si="20"/>
        <v>0</v>
      </c>
      <c r="AE88" s="97"/>
      <c r="AF88" s="140">
        <f t="shared" si="21"/>
        <v>0</v>
      </c>
    </row>
    <row r="89" spans="1:32" ht="12.75">
      <c r="A89" s="79"/>
      <c r="B89" s="68"/>
      <c r="C89" s="79"/>
      <c r="D89" s="79"/>
      <c r="E89" s="86"/>
      <c r="F89" s="86"/>
      <c r="G89" s="123"/>
      <c r="H89" s="123"/>
      <c r="I89" s="123"/>
      <c r="J89" s="123"/>
      <c r="K89" s="140">
        <f t="shared" si="15"/>
        <v>0</v>
      </c>
      <c r="L89" s="139"/>
      <c r="M89" s="139"/>
      <c r="N89" s="139"/>
      <c r="O89" s="140">
        <f t="shared" si="22"/>
        <v>0</v>
      </c>
      <c r="P89" s="140">
        <f t="shared" si="16"/>
        <v>0</v>
      </c>
      <c r="Q89" s="97"/>
      <c r="R89" s="140">
        <f t="shared" si="17"/>
        <v>0</v>
      </c>
      <c r="S89" s="97">
        <v>0</v>
      </c>
      <c r="T89" s="97"/>
      <c r="U89" s="97"/>
      <c r="V89" s="97"/>
      <c r="W89" s="140">
        <f t="shared" si="18"/>
        <v>0</v>
      </c>
      <c r="X89" s="140">
        <f t="shared" si="19"/>
        <v>0</v>
      </c>
      <c r="Y89" s="97"/>
      <c r="Z89" s="97"/>
      <c r="AA89" s="97"/>
      <c r="AB89" s="97"/>
      <c r="AC89" s="97"/>
      <c r="AD89" s="140">
        <f t="shared" si="20"/>
        <v>0</v>
      </c>
      <c r="AE89" s="97"/>
      <c r="AF89" s="140">
        <f t="shared" si="21"/>
        <v>0</v>
      </c>
    </row>
    <row r="90" spans="1:32" ht="12.75">
      <c r="A90" s="79"/>
      <c r="B90" s="68"/>
      <c r="C90" s="79"/>
      <c r="D90" s="79"/>
      <c r="E90" s="86"/>
      <c r="F90" s="86"/>
      <c r="G90" s="123"/>
      <c r="H90" s="123"/>
      <c r="I90" s="123"/>
      <c r="J90" s="123"/>
      <c r="K90" s="140">
        <f t="shared" si="15"/>
        <v>0</v>
      </c>
      <c r="L90" s="139"/>
      <c r="M90" s="139"/>
      <c r="N90" s="139"/>
      <c r="O90" s="140">
        <f t="shared" si="22"/>
        <v>0</v>
      </c>
      <c r="P90" s="140">
        <f t="shared" si="16"/>
        <v>0</v>
      </c>
      <c r="Q90" s="97"/>
      <c r="R90" s="140">
        <f t="shared" si="17"/>
        <v>0</v>
      </c>
      <c r="S90" s="97">
        <v>0</v>
      </c>
      <c r="T90" s="97"/>
      <c r="U90" s="97"/>
      <c r="V90" s="97"/>
      <c r="W90" s="140">
        <f t="shared" si="18"/>
        <v>0</v>
      </c>
      <c r="X90" s="140">
        <f t="shared" si="19"/>
        <v>0</v>
      </c>
      <c r="Y90" s="97"/>
      <c r="Z90" s="97"/>
      <c r="AA90" s="97"/>
      <c r="AB90" s="97"/>
      <c r="AC90" s="97"/>
      <c r="AD90" s="140">
        <f t="shared" si="20"/>
        <v>0</v>
      </c>
      <c r="AE90" s="97"/>
      <c r="AF90" s="140">
        <f t="shared" si="21"/>
        <v>0</v>
      </c>
    </row>
    <row r="91" spans="1:32" ht="12.75">
      <c r="A91" s="79"/>
      <c r="B91" s="68"/>
      <c r="C91" s="79"/>
      <c r="D91" s="79"/>
      <c r="E91" s="86"/>
      <c r="F91" s="86"/>
      <c r="G91" s="123"/>
      <c r="H91" s="123"/>
      <c r="I91" s="123"/>
      <c r="J91" s="123"/>
      <c r="K91" s="140">
        <f t="shared" si="15"/>
        <v>0</v>
      </c>
      <c r="L91" s="139"/>
      <c r="M91" s="139"/>
      <c r="N91" s="139"/>
      <c r="O91" s="140">
        <f t="shared" si="22"/>
        <v>0</v>
      </c>
      <c r="P91" s="140">
        <f t="shared" si="16"/>
        <v>0</v>
      </c>
      <c r="Q91" s="97"/>
      <c r="R91" s="140">
        <f t="shared" si="17"/>
        <v>0</v>
      </c>
      <c r="S91" s="97">
        <v>0</v>
      </c>
      <c r="T91" s="97"/>
      <c r="U91" s="97"/>
      <c r="V91" s="97"/>
      <c r="W91" s="140">
        <f t="shared" si="18"/>
        <v>0</v>
      </c>
      <c r="X91" s="140">
        <f t="shared" si="19"/>
        <v>0</v>
      </c>
      <c r="Y91" s="97"/>
      <c r="Z91" s="97"/>
      <c r="AA91" s="97"/>
      <c r="AB91" s="97"/>
      <c r="AC91" s="97"/>
      <c r="AD91" s="140">
        <f t="shared" si="20"/>
        <v>0</v>
      </c>
      <c r="AE91" s="97"/>
      <c r="AF91" s="140">
        <f t="shared" si="21"/>
        <v>0</v>
      </c>
    </row>
    <row r="92" spans="1:32" ht="12.75">
      <c r="A92" s="79"/>
      <c r="B92" s="68"/>
      <c r="C92" s="79"/>
      <c r="D92" s="79"/>
      <c r="E92" s="86"/>
      <c r="F92" s="86"/>
      <c r="G92" s="123"/>
      <c r="H92" s="123"/>
      <c r="I92" s="123"/>
      <c r="J92" s="123"/>
      <c r="K92" s="140">
        <f t="shared" si="15"/>
        <v>0</v>
      </c>
      <c r="L92" s="139"/>
      <c r="M92" s="139"/>
      <c r="N92" s="139"/>
      <c r="O92" s="140">
        <f t="shared" si="22"/>
        <v>0</v>
      </c>
      <c r="P92" s="140">
        <f t="shared" si="16"/>
        <v>0</v>
      </c>
      <c r="Q92" s="97"/>
      <c r="R92" s="140">
        <f t="shared" si="17"/>
        <v>0</v>
      </c>
      <c r="S92" s="97">
        <v>0</v>
      </c>
      <c r="T92" s="97"/>
      <c r="U92" s="97"/>
      <c r="V92" s="97"/>
      <c r="W92" s="140">
        <f t="shared" si="18"/>
        <v>0</v>
      </c>
      <c r="X92" s="140">
        <f t="shared" si="19"/>
        <v>0</v>
      </c>
      <c r="Y92" s="97"/>
      <c r="Z92" s="97"/>
      <c r="AA92" s="97"/>
      <c r="AB92" s="97"/>
      <c r="AC92" s="97"/>
      <c r="AD92" s="140">
        <f t="shared" si="20"/>
        <v>0</v>
      </c>
      <c r="AE92" s="97"/>
      <c r="AF92" s="140">
        <f t="shared" si="21"/>
        <v>0</v>
      </c>
    </row>
    <row r="93" spans="1:32" ht="12.75">
      <c r="A93" s="79"/>
      <c r="B93" s="68"/>
      <c r="C93" s="79"/>
      <c r="D93" s="79"/>
      <c r="E93" s="86"/>
      <c r="F93" s="86"/>
      <c r="G93" s="123"/>
      <c r="H93" s="123"/>
      <c r="I93" s="123"/>
      <c r="J93" s="123"/>
      <c r="K93" s="140">
        <f t="shared" si="15"/>
        <v>0</v>
      </c>
      <c r="L93" s="139"/>
      <c r="M93" s="139"/>
      <c r="N93" s="139"/>
      <c r="O93" s="140">
        <f t="shared" si="22"/>
        <v>0</v>
      </c>
      <c r="P93" s="140">
        <f t="shared" si="16"/>
        <v>0</v>
      </c>
      <c r="Q93" s="97"/>
      <c r="R93" s="140">
        <f t="shared" si="17"/>
        <v>0</v>
      </c>
      <c r="S93" s="97">
        <v>0</v>
      </c>
      <c r="T93" s="97"/>
      <c r="U93" s="97"/>
      <c r="V93" s="97"/>
      <c r="W93" s="140">
        <f t="shared" si="18"/>
        <v>0</v>
      </c>
      <c r="X93" s="140">
        <f t="shared" si="19"/>
        <v>0</v>
      </c>
      <c r="Y93" s="97"/>
      <c r="Z93" s="97"/>
      <c r="AA93" s="97"/>
      <c r="AB93" s="97"/>
      <c r="AC93" s="97"/>
      <c r="AD93" s="140">
        <f t="shared" si="20"/>
        <v>0</v>
      </c>
      <c r="AE93" s="97"/>
      <c r="AF93" s="140">
        <f t="shared" si="21"/>
        <v>0</v>
      </c>
    </row>
    <row r="94" spans="1:32" ht="12.75">
      <c r="A94" s="79"/>
      <c r="B94" s="68"/>
      <c r="C94" s="79"/>
      <c r="D94" s="79"/>
      <c r="E94" s="86"/>
      <c r="F94" s="86"/>
      <c r="G94" s="123"/>
      <c r="H94" s="123"/>
      <c r="I94" s="123"/>
      <c r="J94" s="123"/>
      <c r="K94" s="140">
        <f t="shared" si="15"/>
        <v>0</v>
      </c>
      <c r="L94" s="139"/>
      <c r="M94" s="139"/>
      <c r="N94" s="139"/>
      <c r="O94" s="140">
        <f t="shared" si="22"/>
        <v>0</v>
      </c>
      <c r="P94" s="140">
        <f t="shared" si="16"/>
        <v>0</v>
      </c>
      <c r="Q94" s="97"/>
      <c r="R94" s="140">
        <f t="shared" si="17"/>
        <v>0</v>
      </c>
      <c r="S94" s="97">
        <v>0</v>
      </c>
      <c r="T94" s="97"/>
      <c r="U94" s="97"/>
      <c r="V94" s="97"/>
      <c r="W94" s="140">
        <f t="shared" si="18"/>
        <v>0</v>
      </c>
      <c r="X94" s="140">
        <f t="shared" si="19"/>
        <v>0</v>
      </c>
      <c r="Y94" s="97"/>
      <c r="Z94" s="97"/>
      <c r="AA94" s="97"/>
      <c r="AB94" s="97"/>
      <c r="AC94" s="97"/>
      <c r="AD94" s="140">
        <f t="shared" si="20"/>
        <v>0</v>
      </c>
      <c r="AE94" s="97"/>
      <c r="AF94" s="140">
        <f t="shared" si="21"/>
        <v>0</v>
      </c>
    </row>
    <row r="95" spans="1:32" ht="12.75">
      <c r="A95" s="79"/>
      <c r="B95" s="68"/>
      <c r="C95" s="79"/>
      <c r="D95" s="79"/>
      <c r="E95" s="86"/>
      <c r="F95" s="86"/>
      <c r="G95" s="123"/>
      <c r="H95" s="123"/>
      <c r="I95" s="123"/>
      <c r="J95" s="123"/>
      <c r="K95" s="140">
        <f t="shared" si="15"/>
        <v>0</v>
      </c>
      <c r="L95" s="139"/>
      <c r="M95" s="139"/>
      <c r="N95" s="139"/>
      <c r="O95" s="140">
        <f t="shared" si="22"/>
        <v>0</v>
      </c>
      <c r="P95" s="140">
        <f t="shared" si="16"/>
        <v>0</v>
      </c>
      <c r="Q95" s="97"/>
      <c r="R95" s="140">
        <f t="shared" si="17"/>
        <v>0</v>
      </c>
      <c r="S95" s="97">
        <v>0</v>
      </c>
      <c r="T95" s="97"/>
      <c r="U95" s="97"/>
      <c r="V95" s="97"/>
      <c r="W95" s="140">
        <f t="shared" si="18"/>
        <v>0</v>
      </c>
      <c r="X95" s="140">
        <f t="shared" si="19"/>
        <v>0</v>
      </c>
      <c r="Y95" s="97"/>
      <c r="Z95" s="97"/>
      <c r="AA95" s="97"/>
      <c r="AB95" s="97"/>
      <c r="AC95" s="97"/>
      <c r="AD95" s="140">
        <f t="shared" si="20"/>
        <v>0</v>
      </c>
      <c r="AE95" s="97"/>
      <c r="AF95" s="140">
        <f t="shared" si="21"/>
        <v>0</v>
      </c>
    </row>
    <row r="96" spans="1:32" ht="12.75">
      <c r="A96" s="79"/>
      <c r="B96" s="68"/>
      <c r="C96" s="79"/>
      <c r="D96" s="79"/>
      <c r="E96" s="86"/>
      <c r="F96" s="86"/>
      <c r="G96" s="123"/>
      <c r="H96" s="123"/>
      <c r="I96" s="123"/>
      <c r="J96" s="123"/>
      <c r="K96" s="140">
        <f t="shared" si="15"/>
        <v>0</v>
      </c>
      <c r="L96" s="139"/>
      <c r="M96" s="139"/>
      <c r="N96" s="139"/>
      <c r="O96" s="140">
        <f t="shared" si="22"/>
        <v>0</v>
      </c>
      <c r="P96" s="140">
        <f t="shared" si="16"/>
        <v>0</v>
      </c>
      <c r="Q96" s="97"/>
      <c r="R96" s="140">
        <f t="shared" si="17"/>
        <v>0</v>
      </c>
      <c r="S96" s="97">
        <v>0</v>
      </c>
      <c r="T96" s="97"/>
      <c r="U96" s="97"/>
      <c r="V96" s="97"/>
      <c r="W96" s="140">
        <f t="shared" si="18"/>
        <v>0</v>
      </c>
      <c r="X96" s="140">
        <f t="shared" si="19"/>
        <v>0</v>
      </c>
      <c r="Y96" s="97"/>
      <c r="Z96" s="97"/>
      <c r="AA96" s="97"/>
      <c r="AB96" s="97"/>
      <c r="AC96" s="97"/>
      <c r="AD96" s="140">
        <f t="shared" si="20"/>
        <v>0</v>
      </c>
      <c r="AE96" s="97"/>
      <c r="AF96" s="140">
        <f t="shared" si="21"/>
        <v>0</v>
      </c>
    </row>
    <row r="97" spans="1:32" ht="12.75">
      <c r="A97" s="79"/>
      <c r="B97" s="68"/>
      <c r="C97" s="79"/>
      <c r="D97" s="79"/>
      <c r="E97" s="86"/>
      <c r="F97" s="86"/>
      <c r="G97" s="123"/>
      <c r="H97" s="123"/>
      <c r="I97" s="123"/>
      <c r="J97" s="123"/>
      <c r="K97" s="140">
        <f t="shared" si="15"/>
        <v>0</v>
      </c>
      <c r="L97" s="139"/>
      <c r="M97" s="139"/>
      <c r="N97" s="139"/>
      <c r="O97" s="140">
        <f t="shared" si="22"/>
        <v>0</v>
      </c>
      <c r="P97" s="140">
        <f t="shared" si="16"/>
        <v>0</v>
      </c>
      <c r="Q97" s="97"/>
      <c r="R97" s="140">
        <f t="shared" si="17"/>
        <v>0</v>
      </c>
      <c r="S97" s="97">
        <v>0</v>
      </c>
      <c r="T97" s="97"/>
      <c r="U97" s="97"/>
      <c r="V97" s="97"/>
      <c r="W97" s="140">
        <f t="shared" si="18"/>
        <v>0</v>
      </c>
      <c r="X97" s="140">
        <f t="shared" si="19"/>
        <v>0</v>
      </c>
      <c r="Y97" s="97"/>
      <c r="Z97" s="97"/>
      <c r="AA97" s="97"/>
      <c r="AB97" s="97"/>
      <c r="AC97" s="97"/>
      <c r="AD97" s="140">
        <f t="shared" si="20"/>
        <v>0</v>
      </c>
      <c r="AE97" s="97"/>
      <c r="AF97" s="140">
        <f t="shared" si="21"/>
        <v>0</v>
      </c>
    </row>
    <row r="98" spans="1:32" ht="12.75">
      <c r="A98" s="79"/>
      <c r="B98" s="68"/>
      <c r="C98" s="79"/>
      <c r="D98" s="79"/>
      <c r="E98" s="86"/>
      <c r="F98" s="86"/>
      <c r="G98" s="123"/>
      <c r="H98" s="123"/>
      <c r="I98" s="123"/>
      <c r="J98" s="123"/>
      <c r="K98" s="140">
        <f t="shared" si="15"/>
        <v>0</v>
      </c>
      <c r="L98" s="139"/>
      <c r="M98" s="139"/>
      <c r="N98" s="139"/>
      <c r="O98" s="140">
        <f t="shared" si="22"/>
        <v>0</v>
      </c>
      <c r="P98" s="140">
        <f t="shared" si="16"/>
        <v>0</v>
      </c>
      <c r="Q98" s="97"/>
      <c r="R98" s="140">
        <f t="shared" si="17"/>
        <v>0</v>
      </c>
      <c r="S98" s="97">
        <v>0</v>
      </c>
      <c r="T98" s="97"/>
      <c r="U98" s="97"/>
      <c r="V98" s="97"/>
      <c r="W98" s="140">
        <f t="shared" si="18"/>
        <v>0</v>
      </c>
      <c r="X98" s="140">
        <f t="shared" si="19"/>
        <v>0</v>
      </c>
      <c r="Y98" s="97"/>
      <c r="Z98" s="97"/>
      <c r="AA98" s="97"/>
      <c r="AB98" s="97"/>
      <c r="AC98" s="97"/>
      <c r="AD98" s="140">
        <f t="shared" si="20"/>
        <v>0</v>
      </c>
      <c r="AE98" s="97"/>
      <c r="AF98" s="140">
        <f t="shared" si="21"/>
        <v>0</v>
      </c>
    </row>
    <row r="99" spans="1:32" ht="12.75">
      <c r="A99" s="79"/>
      <c r="B99" s="68"/>
      <c r="C99" s="79"/>
      <c r="D99" s="79"/>
      <c r="E99" s="86"/>
      <c r="F99" s="86"/>
      <c r="G99" s="123"/>
      <c r="H99" s="123"/>
      <c r="I99" s="123"/>
      <c r="J99" s="123"/>
      <c r="K99" s="140">
        <f t="shared" si="15"/>
        <v>0</v>
      </c>
      <c r="L99" s="139"/>
      <c r="M99" s="139"/>
      <c r="N99" s="139"/>
      <c r="O99" s="140">
        <f t="shared" si="22"/>
        <v>0</v>
      </c>
      <c r="P99" s="140">
        <f t="shared" si="16"/>
        <v>0</v>
      </c>
      <c r="Q99" s="97"/>
      <c r="R99" s="140">
        <f t="shared" si="17"/>
        <v>0</v>
      </c>
      <c r="S99" s="97">
        <v>0</v>
      </c>
      <c r="T99" s="97"/>
      <c r="U99" s="97"/>
      <c r="V99" s="97"/>
      <c r="W99" s="140">
        <f t="shared" si="18"/>
        <v>0</v>
      </c>
      <c r="X99" s="140">
        <f t="shared" si="19"/>
        <v>0</v>
      </c>
      <c r="Y99" s="97"/>
      <c r="Z99" s="97"/>
      <c r="AA99" s="97"/>
      <c r="AB99" s="97"/>
      <c r="AC99" s="97"/>
      <c r="AD99" s="140">
        <f t="shared" si="20"/>
        <v>0</v>
      </c>
      <c r="AE99" s="97"/>
      <c r="AF99" s="140">
        <f t="shared" si="21"/>
        <v>0</v>
      </c>
    </row>
    <row r="100" spans="1:32" ht="12.75">
      <c r="A100" s="79"/>
      <c r="B100" s="68"/>
      <c r="C100" s="79"/>
      <c r="D100" s="79"/>
      <c r="E100" s="86"/>
      <c r="F100" s="86"/>
      <c r="G100" s="123"/>
      <c r="H100" s="123"/>
      <c r="I100" s="123"/>
      <c r="J100" s="123"/>
      <c r="K100" s="140">
        <f t="shared" si="15"/>
        <v>0</v>
      </c>
      <c r="L100" s="139"/>
      <c r="M100" s="139"/>
      <c r="N100" s="139"/>
      <c r="O100" s="140">
        <f t="shared" si="22"/>
        <v>0</v>
      </c>
      <c r="P100" s="140">
        <f t="shared" si="16"/>
        <v>0</v>
      </c>
      <c r="Q100" s="97"/>
      <c r="R100" s="140">
        <f t="shared" si="17"/>
        <v>0</v>
      </c>
      <c r="S100" s="97">
        <v>0</v>
      </c>
      <c r="T100" s="97"/>
      <c r="U100" s="97"/>
      <c r="V100" s="97"/>
      <c r="W100" s="140">
        <f t="shared" si="18"/>
        <v>0</v>
      </c>
      <c r="X100" s="140">
        <f t="shared" si="19"/>
        <v>0</v>
      </c>
      <c r="Y100" s="97"/>
      <c r="Z100" s="97"/>
      <c r="AA100" s="97"/>
      <c r="AB100" s="97"/>
      <c r="AC100" s="97"/>
      <c r="AD100" s="140">
        <f t="shared" si="20"/>
        <v>0</v>
      </c>
      <c r="AE100" s="97"/>
      <c r="AF100" s="140">
        <f t="shared" si="21"/>
        <v>0</v>
      </c>
    </row>
    <row r="101" spans="1:32" ht="12.75">
      <c r="A101" s="79"/>
      <c r="B101" s="68"/>
      <c r="C101" s="79"/>
      <c r="D101" s="79"/>
      <c r="E101" s="86"/>
      <c r="F101" s="86"/>
      <c r="G101" s="123"/>
      <c r="H101" s="123"/>
      <c r="I101" s="123"/>
      <c r="J101" s="123"/>
      <c r="K101" s="140">
        <f t="shared" si="15"/>
        <v>0</v>
      </c>
      <c r="L101" s="139"/>
      <c r="M101" s="139"/>
      <c r="N101" s="139"/>
      <c r="O101" s="140">
        <f t="shared" si="22"/>
        <v>0</v>
      </c>
      <c r="P101" s="140">
        <f t="shared" si="16"/>
        <v>0</v>
      </c>
      <c r="Q101" s="97"/>
      <c r="R101" s="140">
        <f t="shared" si="17"/>
        <v>0</v>
      </c>
      <c r="S101" s="97">
        <v>0</v>
      </c>
      <c r="T101" s="97"/>
      <c r="U101" s="97"/>
      <c r="V101" s="97"/>
      <c r="W101" s="140">
        <f t="shared" si="18"/>
        <v>0</v>
      </c>
      <c r="X101" s="140">
        <f t="shared" si="19"/>
        <v>0</v>
      </c>
      <c r="Y101" s="97"/>
      <c r="Z101" s="97"/>
      <c r="AA101" s="97"/>
      <c r="AB101" s="97"/>
      <c r="AC101" s="97"/>
      <c r="AD101" s="140">
        <f t="shared" si="20"/>
        <v>0</v>
      </c>
      <c r="AE101" s="97"/>
      <c r="AF101" s="140">
        <f t="shared" si="21"/>
        <v>0</v>
      </c>
    </row>
    <row r="102" spans="1:32" ht="12.75">
      <c r="A102" s="79"/>
      <c r="B102" s="68"/>
      <c r="C102" s="79"/>
      <c r="D102" s="79"/>
      <c r="E102" s="86"/>
      <c r="F102" s="86"/>
      <c r="G102" s="123"/>
      <c r="H102" s="123"/>
      <c r="I102" s="123"/>
      <c r="J102" s="123"/>
      <c r="K102" s="140">
        <f t="shared" si="15"/>
        <v>0</v>
      </c>
      <c r="L102" s="139"/>
      <c r="M102" s="139"/>
      <c r="N102" s="139"/>
      <c r="O102" s="140">
        <f t="shared" si="22"/>
        <v>0</v>
      </c>
      <c r="P102" s="140">
        <f t="shared" si="16"/>
        <v>0</v>
      </c>
      <c r="Q102" s="97"/>
      <c r="R102" s="140">
        <f t="shared" si="17"/>
        <v>0</v>
      </c>
      <c r="S102" s="97">
        <v>0</v>
      </c>
      <c r="T102" s="97"/>
      <c r="U102" s="97"/>
      <c r="V102" s="97"/>
      <c r="W102" s="140">
        <f t="shared" si="18"/>
        <v>0</v>
      </c>
      <c r="X102" s="140">
        <f t="shared" si="19"/>
        <v>0</v>
      </c>
      <c r="Y102" s="97"/>
      <c r="Z102" s="97"/>
      <c r="AA102" s="97"/>
      <c r="AB102" s="97"/>
      <c r="AC102" s="97"/>
      <c r="AD102" s="140">
        <f t="shared" si="20"/>
        <v>0</v>
      </c>
      <c r="AE102" s="97"/>
      <c r="AF102" s="140">
        <f t="shared" si="21"/>
        <v>0</v>
      </c>
    </row>
    <row r="103" spans="1:32" ht="12.75">
      <c r="A103" s="79"/>
      <c r="B103" s="68"/>
      <c r="C103" s="79"/>
      <c r="D103" s="79"/>
      <c r="E103" s="86"/>
      <c r="F103" s="86"/>
      <c r="G103" s="123"/>
      <c r="H103" s="123"/>
      <c r="I103" s="123"/>
      <c r="J103" s="123"/>
      <c r="K103" s="140">
        <f aca="true" t="shared" si="23" ref="K103:K134">SUM(G103:I103)</f>
        <v>0</v>
      </c>
      <c r="L103" s="139"/>
      <c r="M103" s="139"/>
      <c r="N103" s="139"/>
      <c r="O103" s="140">
        <f t="shared" si="22"/>
        <v>0</v>
      </c>
      <c r="P103" s="140">
        <f aca="true" t="shared" si="24" ref="P103:P134">SUM(K103-O103)</f>
        <v>0</v>
      </c>
      <c r="Q103" s="97"/>
      <c r="R103" s="140">
        <f aca="true" t="shared" si="25" ref="R103:R134">SUM(P103+Q103)</f>
        <v>0</v>
      </c>
      <c r="S103" s="97">
        <v>0</v>
      </c>
      <c r="T103" s="97"/>
      <c r="U103" s="97"/>
      <c r="V103" s="97"/>
      <c r="W103" s="140">
        <f aca="true" t="shared" si="26" ref="W103:W134">SUM(T103:V103)</f>
        <v>0</v>
      </c>
      <c r="X103" s="140">
        <f aca="true" t="shared" si="27" ref="X103:X134">R103-W103</f>
        <v>0</v>
      </c>
      <c r="Y103" s="97"/>
      <c r="Z103" s="97"/>
      <c r="AA103" s="97"/>
      <c r="AB103" s="97"/>
      <c r="AC103" s="97"/>
      <c r="AD103" s="140">
        <f aca="true" t="shared" si="28" ref="AD103:AD134">Y103-SUM(Z103:AC103)</f>
        <v>0</v>
      </c>
      <c r="AE103" s="97"/>
      <c r="AF103" s="140">
        <f aca="true" t="shared" si="29" ref="AF103:AF134">SUM(AD103-AE103)</f>
        <v>0</v>
      </c>
    </row>
    <row r="104" spans="1:32" ht="12.75">
      <c r="A104" s="79"/>
      <c r="B104" s="68"/>
      <c r="C104" s="79"/>
      <c r="D104" s="79"/>
      <c r="E104" s="86"/>
      <c r="F104" s="86"/>
      <c r="G104" s="123"/>
      <c r="H104" s="123"/>
      <c r="I104" s="123"/>
      <c r="J104" s="123"/>
      <c r="K104" s="140">
        <f t="shared" si="23"/>
        <v>0</v>
      </c>
      <c r="L104" s="139"/>
      <c r="M104" s="139"/>
      <c r="N104" s="139"/>
      <c r="O104" s="140">
        <f t="shared" si="22"/>
        <v>0</v>
      </c>
      <c r="P104" s="140">
        <f t="shared" si="24"/>
        <v>0</v>
      </c>
      <c r="Q104" s="97"/>
      <c r="R104" s="140">
        <f t="shared" si="25"/>
        <v>0</v>
      </c>
      <c r="S104" s="97">
        <v>0</v>
      </c>
      <c r="T104" s="97"/>
      <c r="U104" s="97"/>
      <c r="V104" s="97"/>
      <c r="W104" s="140">
        <f t="shared" si="26"/>
        <v>0</v>
      </c>
      <c r="X104" s="140">
        <f t="shared" si="27"/>
        <v>0</v>
      </c>
      <c r="Y104" s="97"/>
      <c r="Z104" s="97"/>
      <c r="AA104" s="97"/>
      <c r="AB104" s="97"/>
      <c r="AC104" s="97"/>
      <c r="AD104" s="140">
        <f t="shared" si="28"/>
        <v>0</v>
      </c>
      <c r="AE104" s="97"/>
      <c r="AF104" s="140">
        <f t="shared" si="29"/>
        <v>0</v>
      </c>
    </row>
    <row r="105" spans="1:32" ht="12.75">
      <c r="A105" s="79"/>
      <c r="B105" s="68"/>
      <c r="C105" s="79"/>
      <c r="D105" s="79"/>
      <c r="E105" s="86"/>
      <c r="F105" s="86"/>
      <c r="G105" s="123"/>
      <c r="H105" s="123"/>
      <c r="I105" s="123"/>
      <c r="J105" s="123"/>
      <c r="K105" s="140">
        <f t="shared" si="23"/>
        <v>0</v>
      </c>
      <c r="L105" s="139"/>
      <c r="M105" s="139"/>
      <c r="N105" s="139"/>
      <c r="O105" s="140">
        <f t="shared" si="22"/>
        <v>0</v>
      </c>
      <c r="P105" s="140">
        <f t="shared" si="24"/>
        <v>0</v>
      </c>
      <c r="Q105" s="97"/>
      <c r="R105" s="140">
        <f t="shared" si="25"/>
        <v>0</v>
      </c>
      <c r="S105" s="97">
        <v>0</v>
      </c>
      <c r="T105" s="97"/>
      <c r="U105" s="97"/>
      <c r="V105" s="97"/>
      <c r="W105" s="140">
        <f t="shared" si="26"/>
        <v>0</v>
      </c>
      <c r="X105" s="140">
        <f t="shared" si="27"/>
        <v>0</v>
      </c>
      <c r="Y105" s="97"/>
      <c r="Z105" s="97"/>
      <c r="AA105" s="97"/>
      <c r="AB105" s="97"/>
      <c r="AC105" s="97"/>
      <c r="AD105" s="140">
        <f t="shared" si="28"/>
        <v>0</v>
      </c>
      <c r="AE105" s="97"/>
      <c r="AF105" s="140">
        <f t="shared" si="29"/>
        <v>0</v>
      </c>
    </row>
    <row r="106" spans="1:32" ht="12.75">
      <c r="A106" s="79"/>
      <c r="B106" s="68"/>
      <c r="C106" s="79"/>
      <c r="D106" s="79"/>
      <c r="E106" s="86"/>
      <c r="F106" s="86"/>
      <c r="G106" s="123"/>
      <c r="H106" s="123"/>
      <c r="I106" s="123"/>
      <c r="J106" s="123"/>
      <c r="K106" s="140">
        <f t="shared" si="23"/>
        <v>0</v>
      </c>
      <c r="L106" s="139"/>
      <c r="M106" s="139"/>
      <c r="N106" s="139"/>
      <c r="O106" s="140">
        <f t="shared" si="22"/>
        <v>0</v>
      </c>
      <c r="P106" s="140">
        <f t="shared" si="24"/>
        <v>0</v>
      </c>
      <c r="Q106" s="97"/>
      <c r="R106" s="140">
        <f t="shared" si="25"/>
        <v>0</v>
      </c>
      <c r="S106" s="97">
        <v>0</v>
      </c>
      <c r="T106" s="97"/>
      <c r="U106" s="97"/>
      <c r="V106" s="97"/>
      <c r="W106" s="140">
        <f t="shared" si="26"/>
        <v>0</v>
      </c>
      <c r="X106" s="140">
        <f t="shared" si="27"/>
        <v>0</v>
      </c>
      <c r="Y106" s="97"/>
      <c r="Z106" s="97"/>
      <c r="AA106" s="97"/>
      <c r="AB106" s="97"/>
      <c r="AC106" s="97"/>
      <c r="AD106" s="140">
        <f t="shared" si="28"/>
        <v>0</v>
      </c>
      <c r="AE106" s="97"/>
      <c r="AF106" s="140">
        <f t="shared" si="29"/>
        <v>0</v>
      </c>
    </row>
    <row r="107" spans="1:32" ht="12.75">
      <c r="A107" s="79"/>
      <c r="B107" s="68"/>
      <c r="C107" s="79"/>
      <c r="D107" s="79"/>
      <c r="E107" s="86"/>
      <c r="F107" s="86"/>
      <c r="G107" s="123"/>
      <c r="H107" s="123"/>
      <c r="I107" s="123"/>
      <c r="J107" s="123"/>
      <c r="K107" s="140">
        <f t="shared" si="23"/>
        <v>0</v>
      </c>
      <c r="L107" s="139"/>
      <c r="M107" s="139"/>
      <c r="N107" s="139"/>
      <c r="O107" s="140">
        <f t="shared" si="22"/>
        <v>0</v>
      </c>
      <c r="P107" s="140">
        <f t="shared" si="24"/>
        <v>0</v>
      </c>
      <c r="Q107" s="97"/>
      <c r="R107" s="140">
        <f t="shared" si="25"/>
        <v>0</v>
      </c>
      <c r="S107" s="97">
        <v>0</v>
      </c>
      <c r="T107" s="97"/>
      <c r="U107" s="97"/>
      <c r="V107" s="97"/>
      <c r="W107" s="140">
        <f t="shared" si="26"/>
        <v>0</v>
      </c>
      <c r="X107" s="140">
        <f t="shared" si="27"/>
        <v>0</v>
      </c>
      <c r="Y107" s="97"/>
      <c r="Z107" s="97"/>
      <c r="AA107" s="97"/>
      <c r="AB107" s="97"/>
      <c r="AC107" s="97"/>
      <c r="AD107" s="140">
        <f t="shared" si="28"/>
        <v>0</v>
      </c>
      <c r="AE107" s="97"/>
      <c r="AF107" s="140">
        <f t="shared" si="29"/>
        <v>0</v>
      </c>
    </row>
    <row r="108" spans="1:32" ht="12.75">
      <c r="A108" s="79"/>
      <c r="B108" s="68"/>
      <c r="C108" s="79"/>
      <c r="D108" s="79"/>
      <c r="E108" s="86"/>
      <c r="F108" s="86"/>
      <c r="G108" s="123"/>
      <c r="H108" s="123"/>
      <c r="I108" s="123"/>
      <c r="J108" s="123"/>
      <c r="K108" s="140">
        <f t="shared" si="23"/>
        <v>0</v>
      </c>
      <c r="L108" s="139"/>
      <c r="M108" s="139"/>
      <c r="N108" s="139"/>
      <c r="O108" s="140">
        <f t="shared" si="22"/>
        <v>0</v>
      </c>
      <c r="P108" s="140">
        <f t="shared" si="24"/>
        <v>0</v>
      </c>
      <c r="Q108" s="97"/>
      <c r="R108" s="140">
        <f t="shared" si="25"/>
        <v>0</v>
      </c>
      <c r="S108" s="97">
        <v>0</v>
      </c>
      <c r="T108" s="97"/>
      <c r="U108" s="97"/>
      <c r="V108" s="97"/>
      <c r="W108" s="140">
        <f t="shared" si="26"/>
        <v>0</v>
      </c>
      <c r="X108" s="140">
        <f t="shared" si="27"/>
        <v>0</v>
      </c>
      <c r="Y108" s="97"/>
      <c r="Z108" s="97"/>
      <c r="AA108" s="97"/>
      <c r="AB108" s="97"/>
      <c r="AC108" s="97"/>
      <c r="AD108" s="140">
        <f t="shared" si="28"/>
        <v>0</v>
      </c>
      <c r="AE108" s="97"/>
      <c r="AF108" s="140">
        <f t="shared" si="29"/>
        <v>0</v>
      </c>
    </row>
    <row r="109" spans="1:32" ht="12.75">
      <c r="A109" s="79"/>
      <c r="B109" s="68"/>
      <c r="C109" s="79"/>
      <c r="D109" s="79"/>
      <c r="E109" s="86"/>
      <c r="F109" s="86"/>
      <c r="G109" s="123"/>
      <c r="H109" s="123"/>
      <c r="I109" s="123"/>
      <c r="J109" s="123"/>
      <c r="K109" s="140">
        <f t="shared" si="23"/>
        <v>0</v>
      </c>
      <c r="L109" s="139"/>
      <c r="M109" s="139"/>
      <c r="N109" s="139"/>
      <c r="O109" s="140">
        <f t="shared" si="22"/>
        <v>0</v>
      </c>
      <c r="P109" s="140">
        <f t="shared" si="24"/>
        <v>0</v>
      </c>
      <c r="Q109" s="97"/>
      <c r="R109" s="140">
        <f t="shared" si="25"/>
        <v>0</v>
      </c>
      <c r="S109" s="97">
        <v>0</v>
      </c>
      <c r="T109" s="97"/>
      <c r="U109" s="97"/>
      <c r="V109" s="97"/>
      <c r="W109" s="140">
        <f t="shared" si="26"/>
        <v>0</v>
      </c>
      <c r="X109" s="140">
        <f t="shared" si="27"/>
        <v>0</v>
      </c>
      <c r="Y109" s="97"/>
      <c r="Z109" s="97"/>
      <c r="AA109" s="97"/>
      <c r="AB109" s="97"/>
      <c r="AC109" s="97"/>
      <c r="AD109" s="140">
        <f t="shared" si="28"/>
        <v>0</v>
      </c>
      <c r="AE109" s="97"/>
      <c r="AF109" s="140">
        <f t="shared" si="29"/>
        <v>0</v>
      </c>
    </row>
    <row r="110" spans="1:32" ht="12.75">
      <c r="A110" s="79"/>
      <c r="B110" s="68"/>
      <c r="C110" s="79"/>
      <c r="D110" s="79"/>
      <c r="E110" s="86"/>
      <c r="F110" s="86"/>
      <c r="G110" s="123"/>
      <c r="H110" s="123"/>
      <c r="I110" s="123"/>
      <c r="J110" s="123"/>
      <c r="K110" s="140">
        <f t="shared" si="23"/>
        <v>0</v>
      </c>
      <c r="L110" s="139"/>
      <c r="M110" s="139"/>
      <c r="N110" s="139"/>
      <c r="O110" s="140">
        <f t="shared" si="22"/>
        <v>0</v>
      </c>
      <c r="P110" s="140">
        <f t="shared" si="24"/>
        <v>0</v>
      </c>
      <c r="Q110" s="97"/>
      <c r="R110" s="140">
        <f t="shared" si="25"/>
        <v>0</v>
      </c>
      <c r="S110" s="97">
        <v>0</v>
      </c>
      <c r="T110" s="97"/>
      <c r="U110" s="97"/>
      <c r="V110" s="97"/>
      <c r="W110" s="140">
        <f t="shared" si="26"/>
        <v>0</v>
      </c>
      <c r="X110" s="140">
        <f t="shared" si="27"/>
        <v>0</v>
      </c>
      <c r="Y110" s="97"/>
      <c r="Z110" s="97"/>
      <c r="AA110" s="97"/>
      <c r="AB110" s="97"/>
      <c r="AC110" s="97"/>
      <c r="AD110" s="140">
        <f t="shared" si="28"/>
        <v>0</v>
      </c>
      <c r="AE110" s="97"/>
      <c r="AF110" s="140">
        <f t="shared" si="29"/>
        <v>0</v>
      </c>
    </row>
    <row r="111" spans="1:32" ht="12.75">
      <c r="A111" s="79"/>
      <c r="B111" s="68"/>
      <c r="C111" s="79"/>
      <c r="D111" s="79"/>
      <c r="E111" s="86"/>
      <c r="F111" s="86"/>
      <c r="G111" s="123"/>
      <c r="H111" s="123"/>
      <c r="I111" s="123"/>
      <c r="J111" s="123"/>
      <c r="K111" s="140">
        <f t="shared" si="23"/>
        <v>0</v>
      </c>
      <c r="L111" s="139"/>
      <c r="M111" s="139"/>
      <c r="N111" s="139"/>
      <c r="O111" s="140">
        <f t="shared" si="22"/>
        <v>0</v>
      </c>
      <c r="P111" s="140">
        <f t="shared" si="24"/>
        <v>0</v>
      </c>
      <c r="Q111" s="97"/>
      <c r="R111" s="140">
        <f t="shared" si="25"/>
        <v>0</v>
      </c>
      <c r="S111" s="97">
        <v>0</v>
      </c>
      <c r="T111" s="97"/>
      <c r="U111" s="97"/>
      <c r="V111" s="97"/>
      <c r="W111" s="140">
        <f t="shared" si="26"/>
        <v>0</v>
      </c>
      <c r="X111" s="140">
        <f t="shared" si="27"/>
        <v>0</v>
      </c>
      <c r="Y111" s="97"/>
      <c r="Z111" s="97"/>
      <c r="AA111" s="97"/>
      <c r="AB111" s="97"/>
      <c r="AC111" s="97"/>
      <c r="AD111" s="140">
        <f t="shared" si="28"/>
        <v>0</v>
      </c>
      <c r="AE111" s="97"/>
      <c r="AF111" s="140">
        <f t="shared" si="29"/>
        <v>0</v>
      </c>
    </row>
    <row r="112" spans="1:32" ht="12.75">
      <c r="A112" s="79"/>
      <c r="B112" s="68"/>
      <c r="C112" s="79"/>
      <c r="D112" s="79"/>
      <c r="E112" s="86"/>
      <c r="F112" s="86"/>
      <c r="G112" s="123"/>
      <c r="H112" s="123"/>
      <c r="I112" s="123"/>
      <c r="J112" s="123"/>
      <c r="K112" s="140">
        <f t="shared" si="23"/>
        <v>0</v>
      </c>
      <c r="L112" s="139"/>
      <c r="M112" s="139"/>
      <c r="N112" s="139"/>
      <c r="O112" s="140">
        <f t="shared" si="22"/>
        <v>0</v>
      </c>
      <c r="P112" s="140">
        <f t="shared" si="24"/>
        <v>0</v>
      </c>
      <c r="Q112" s="97"/>
      <c r="R112" s="140">
        <f t="shared" si="25"/>
        <v>0</v>
      </c>
      <c r="S112" s="97">
        <v>0</v>
      </c>
      <c r="T112" s="97"/>
      <c r="U112" s="97"/>
      <c r="V112" s="97"/>
      <c r="W112" s="140">
        <f t="shared" si="26"/>
        <v>0</v>
      </c>
      <c r="X112" s="140">
        <f t="shared" si="27"/>
        <v>0</v>
      </c>
      <c r="Y112" s="97"/>
      <c r="Z112" s="97"/>
      <c r="AA112" s="97"/>
      <c r="AB112" s="97"/>
      <c r="AC112" s="97"/>
      <c r="AD112" s="140">
        <f t="shared" si="28"/>
        <v>0</v>
      </c>
      <c r="AE112" s="97"/>
      <c r="AF112" s="140">
        <f t="shared" si="29"/>
        <v>0</v>
      </c>
    </row>
    <row r="113" spans="1:32" ht="12.75">
      <c r="A113" s="79"/>
      <c r="B113" s="68"/>
      <c r="C113" s="79"/>
      <c r="D113" s="79"/>
      <c r="E113" s="86"/>
      <c r="F113" s="86"/>
      <c r="G113" s="123"/>
      <c r="H113" s="123"/>
      <c r="I113" s="123"/>
      <c r="J113" s="123"/>
      <c r="K113" s="140">
        <f t="shared" si="23"/>
        <v>0</v>
      </c>
      <c r="L113" s="139"/>
      <c r="M113" s="139"/>
      <c r="N113" s="139"/>
      <c r="O113" s="140">
        <f t="shared" si="22"/>
        <v>0</v>
      </c>
      <c r="P113" s="140">
        <f t="shared" si="24"/>
        <v>0</v>
      </c>
      <c r="Q113" s="97"/>
      <c r="R113" s="140">
        <f t="shared" si="25"/>
        <v>0</v>
      </c>
      <c r="S113" s="97">
        <v>0</v>
      </c>
      <c r="T113" s="97"/>
      <c r="U113" s="97"/>
      <c r="V113" s="97"/>
      <c r="W113" s="140">
        <f t="shared" si="26"/>
        <v>0</v>
      </c>
      <c r="X113" s="140">
        <f t="shared" si="27"/>
        <v>0</v>
      </c>
      <c r="Y113" s="97"/>
      <c r="Z113" s="97"/>
      <c r="AA113" s="97"/>
      <c r="AB113" s="97"/>
      <c r="AC113" s="97"/>
      <c r="AD113" s="140">
        <f t="shared" si="28"/>
        <v>0</v>
      </c>
      <c r="AE113" s="97"/>
      <c r="AF113" s="140">
        <f t="shared" si="29"/>
        <v>0</v>
      </c>
    </row>
    <row r="114" spans="1:32" ht="12.75">
      <c r="A114" s="79"/>
      <c r="B114" s="68"/>
      <c r="C114" s="79"/>
      <c r="D114" s="79"/>
      <c r="E114" s="86"/>
      <c r="F114" s="86"/>
      <c r="G114" s="123"/>
      <c r="H114" s="123"/>
      <c r="I114" s="123"/>
      <c r="J114" s="123"/>
      <c r="K114" s="140">
        <f t="shared" si="23"/>
        <v>0</v>
      </c>
      <c r="L114" s="139"/>
      <c r="M114" s="139"/>
      <c r="N114" s="139"/>
      <c r="O114" s="140">
        <f t="shared" si="22"/>
        <v>0</v>
      </c>
      <c r="P114" s="140">
        <f t="shared" si="24"/>
        <v>0</v>
      </c>
      <c r="Q114" s="97"/>
      <c r="R114" s="140">
        <f t="shared" si="25"/>
        <v>0</v>
      </c>
      <c r="S114" s="97">
        <v>0</v>
      </c>
      <c r="T114" s="97"/>
      <c r="U114" s="97"/>
      <c r="V114" s="97"/>
      <c r="W114" s="140">
        <f t="shared" si="26"/>
        <v>0</v>
      </c>
      <c r="X114" s="140">
        <f t="shared" si="27"/>
        <v>0</v>
      </c>
      <c r="Y114" s="97"/>
      <c r="Z114" s="97"/>
      <c r="AA114" s="97"/>
      <c r="AB114" s="97"/>
      <c r="AC114" s="97"/>
      <c r="AD114" s="140">
        <f t="shared" si="28"/>
        <v>0</v>
      </c>
      <c r="AE114" s="97"/>
      <c r="AF114" s="140">
        <f t="shared" si="29"/>
        <v>0</v>
      </c>
    </row>
    <row r="115" spans="1:32" ht="12.75">
      <c r="A115" s="79"/>
      <c r="B115" s="68"/>
      <c r="C115" s="79"/>
      <c r="D115" s="79"/>
      <c r="E115" s="86"/>
      <c r="F115" s="86"/>
      <c r="G115" s="123"/>
      <c r="H115" s="123"/>
      <c r="I115" s="123"/>
      <c r="J115" s="123"/>
      <c r="K115" s="140">
        <f t="shared" si="23"/>
        <v>0</v>
      </c>
      <c r="L115" s="139"/>
      <c r="M115" s="139"/>
      <c r="N115" s="139"/>
      <c r="O115" s="140">
        <f t="shared" si="22"/>
        <v>0</v>
      </c>
      <c r="P115" s="140">
        <f t="shared" si="24"/>
        <v>0</v>
      </c>
      <c r="Q115" s="97"/>
      <c r="R115" s="140">
        <f t="shared" si="25"/>
        <v>0</v>
      </c>
      <c r="S115" s="97">
        <v>0</v>
      </c>
      <c r="T115" s="97"/>
      <c r="U115" s="97"/>
      <c r="V115" s="97"/>
      <c r="W115" s="140">
        <f t="shared" si="26"/>
        <v>0</v>
      </c>
      <c r="X115" s="140">
        <f t="shared" si="27"/>
        <v>0</v>
      </c>
      <c r="Y115" s="97"/>
      <c r="Z115" s="97"/>
      <c r="AA115" s="97"/>
      <c r="AB115" s="97"/>
      <c r="AC115" s="97"/>
      <c r="AD115" s="140">
        <f t="shared" si="28"/>
        <v>0</v>
      </c>
      <c r="AE115" s="97"/>
      <c r="AF115" s="140">
        <f t="shared" si="29"/>
        <v>0</v>
      </c>
    </row>
    <row r="116" spans="1:32" ht="12.75">
      <c r="A116" s="79"/>
      <c r="B116" s="68"/>
      <c r="C116" s="79"/>
      <c r="D116" s="79"/>
      <c r="E116" s="86"/>
      <c r="F116" s="86"/>
      <c r="G116" s="123"/>
      <c r="H116" s="123"/>
      <c r="I116" s="123"/>
      <c r="J116" s="123"/>
      <c r="K116" s="140">
        <f t="shared" si="23"/>
        <v>0</v>
      </c>
      <c r="L116" s="139"/>
      <c r="M116" s="139"/>
      <c r="N116" s="139"/>
      <c r="O116" s="140">
        <f t="shared" si="22"/>
        <v>0</v>
      </c>
      <c r="P116" s="140">
        <f t="shared" si="24"/>
        <v>0</v>
      </c>
      <c r="Q116" s="97"/>
      <c r="R116" s="140">
        <f t="shared" si="25"/>
        <v>0</v>
      </c>
      <c r="S116" s="97">
        <v>0</v>
      </c>
      <c r="T116" s="97"/>
      <c r="U116" s="97"/>
      <c r="V116" s="97"/>
      <c r="W116" s="140">
        <f t="shared" si="26"/>
        <v>0</v>
      </c>
      <c r="X116" s="140">
        <f t="shared" si="27"/>
        <v>0</v>
      </c>
      <c r="Y116" s="97"/>
      <c r="Z116" s="97"/>
      <c r="AA116" s="97"/>
      <c r="AB116" s="97"/>
      <c r="AC116" s="97"/>
      <c r="AD116" s="140">
        <f t="shared" si="28"/>
        <v>0</v>
      </c>
      <c r="AE116" s="97"/>
      <c r="AF116" s="140">
        <f t="shared" si="29"/>
        <v>0</v>
      </c>
    </row>
    <row r="117" spans="1:32" ht="12.75">
      <c r="A117" s="79"/>
      <c r="B117" s="68"/>
      <c r="C117" s="79"/>
      <c r="D117" s="79"/>
      <c r="E117" s="86"/>
      <c r="F117" s="86"/>
      <c r="G117" s="123"/>
      <c r="H117" s="123"/>
      <c r="I117" s="123"/>
      <c r="J117" s="123"/>
      <c r="K117" s="140">
        <f t="shared" si="23"/>
        <v>0</v>
      </c>
      <c r="L117" s="139"/>
      <c r="M117" s="139"/>
      <c r="N117" s="139"/>
      <c r="O117" s="140">
        <f t="shared" si="22"/>
        <v>0</v>
      </c>
      <c r="P117" s="140">
        <f t="shared" si="24"/>
        <v>0</v>
      </c>
      <c r="Q117" s="97"/>
      <c r="R117" s="140">
        <f t="shared" si="25"/>
        <v>0</v>
      </c>
      <c r="S117" s="97">
        <v>0</v>
      </c>
      <c r="T117" s="97"/>
      <c r="U117" s="97"/>
      <c r="V117" s="97"/>
      <c r="W117" s="140">
        <f t="shared" si="26"/>
        <v>0</v>
      </c>
      <c r="X117" s="140">
        <f t="shared" si="27"/>
        <v>0</v>
      </c>
      <c r="Y117" s="97"/>
      <c r="Z117" s="97"/>
      <c r="AA117" s="97"/>
      <c r="AB117" s="97"/>
      <c r="AC117" s="97"/>
      <c r="AD117" s="140">
        <f t="shared" si="28"/>
        <v>0</v>
      </c>
      <c r="AE117" s="97"/>
      <c r="AF117" s="140">
        <f t="shared" si="29"/>
        <v>0</v>
      </c>
    </row>
    <row r="118" spans="1:32" ht="12.75">
      <c r="A118" s="79"/>
      <c r="B118" s="68"/>
      <c r="C118" s="79"/>
      <c r="D118" s="79"/>
      <c r="E118" s="86"/>
      <c r="F118" s="86"/>
      <c r="G118" s="123"/>
      <c r="H118" s="123"/>
      <c r="I118" s="123"/>
      <c r="J118" s="123"/>
      <c r="K118" s="140">
        <f t="shared" si="23"/>
        <v>0</v>
      </c>
      <c r="L118" s="139"/>
      <c r="M118" s="139"/>
      <c r="N118" s="139"/>
      <c r="O118" s="140">
        <f t="shared" si="22"/>
        <v>0</v>
      </c>
      <c r="P118" s="140">
        <f t="shared" si="24"/>
        <v>0</v>
      </c>
      <c r="Q118" s="97"/>
      <c r="R118" s="140">
        <f t="shared" si="25"/>
        <v>0</v>
      </c>
      <c r="S118" s="97">
        <v>0</v>
      </c>
      <c r="T118" s="97"/>
      <c r="U118" s="97"/>
      <c r="V118" s="97"/>
      <c r="W118" s="140">
        <f t="shared" si="26"/>
        <v>0</v>
      </c>
      <c r="X118" s="140">
        <f t="shared" si="27"/>
        <v>0</v>
      </c>
      <c r="Y118" s="97"/>
      <c r="Z118" s="97"/>
      <c r="AA118" s="97"/>
      <c r="AB118" s="97"/>
      <c r="AC118" s="97"/>
      <c r="AD118" s="140">
        <f t="shared" si="28"/>
        <v>0</v>
      </c>
      <c r="AE118" s="97"/>
      <c r="AF118" s="140">
        <f t="shared" si="29"/>
        <v>0</v>
      </c>
    </row>
    <row r="119" spans="1:32" ht="12.75">
      <c r="A119" s="79"/>
      <c r="B119" s="68"/>
      <c r="C119" s="79"/>
      <c r="D119" s="79"/>
      <c r="E119" s="86"/>
      <c r="F119" s="86"/>
      <c r="G119" s="123"/>
      <c r="H119" s="123"/>
      <c r="I119" s="123"/>
      <c r="J119" s="123"/>
      <c r="K119" s="140">
        <f t="shared" si="23"/>
        <v>0</v>
      </c>
      <c r="L119" s="139"/>
      <c r="M119" s="139"/>
      <c r="N119" s="139"/>
      <c r="O119" s="140">
        <f t="shared" si="22"/>
        <v>0</v>
      </c>
      <c r="P119" s="140">
        <f t="shared" si="24"/>
        <v>0</v>
      </c>
      <c r="Q119" s="97"/>
      <c r="R119" s="140">
        <f t="shared" si="25"/>
        <v>0</v>
      </c>
      <c r="S119" s="97">
        <v>0</v>
      </c>
      <c r="T119" s="97"/>
      <c r="U119" s="97"/>
      <c r="V119" s="97"/>
      <c r="W119" s="140">
        <f t="shared" si="26"/>
        <v>0</v>
      </c>
      <c r="X119" s="140">
        <f t="shared" si="27"/>
        <v>0</v>
      </c>
      <c r="Y119" s="97"/>
      <c r="Z119" s="97"/>
      <c r="AA119" s="97"/>
      <c r="AB119" s="97"/>
      <c r="AC119" s="97"/>
      <c r="AD119" s="140">
        <f t="shared" si="28"/>
        <v>0</v>
      </c>
      <c r="AE119" s="97"/>
      <c r="AF119" s="140">
        <f t="shared" si="29"/>
        <v>0</v>
      </c>
    </row>
    <row r="120" spans="1:32" ht="12.75">
      <c r="A120" s="79"/>
      <c r="B120" s="68"/>
      <c r="C120" s="79"/>
      <c r="D120" s="79"/>
      <c r="E120" s="86"/>
      <c r="F120" s="86"/>
      <c r="G120" s="123"/>
      <c r="H120" s="123"/>
      <c r="I120" s="123"/>
      <c r="J120" s="123"/>
      <c r="K120" s="140">
        <f t="shared" si="23"/>
        <v>0</v>
      </c>
      <c r="L120" s="139"/>
      <c r="M120" s="139"/>
      <c r="N120" s="139"/>
      <c r="O120" s="140">
        <f t="shared" si="22"/>
        <v>0</v>
      </c>
      <c r="P120" s="140">
        <f t="shared" si="24"/>
        <v>0</v>
      </c>
      <c r="Q120" s="97"/>
      <c r="R120" s="140">
        <f t="shared" si="25"/>
        <v>0</v>
      </c>
      <c r="S120" s="97">
        <v>0</v>
      </c>
      <c r="T120" s="97"/>
      <c r="U120" s="97"/>
      <c r="V120" s="97"/>
      <c r="W120" s="140">
        <f t="shared" si="26"/>
        <v>0</v>
      </c>
      <c r="X120" s="140">
        <f t="shared" si="27"/>
        <v>0</v>
      </c>
      <c r="Y120" s="97"/>
      <c r="Z120" s="97"/>
      <c r="AA120" s="97"/>
      <c r="AB120" s="97"/>
      <c r="AC120" s="97"/>
      <c r="AD120" s="140">
        <f t="shared" si="28"/>
        <v>0</v>
      </c>
      <c r="AE120" s="97"/>
      <c r="AF120" s="140">
        <f t="shared" si="29"/>
        <v>0</v>
      </c>
    </row>
    <row r="121" spans="1:32" ht="12.75">
      <c r="A121" s="79"/>
      <c r="B121" s="68"/>
      <c r="C121" s="79"/>
      <c r="D121" s="79"/>
      <c r="E121" s="86"/>
      <c r="F121" s="86"/>
      <c r="G121" s="123"/>
      <c r="H121" s="123"/>
      <c r="I121" s="123"/>
      <c r="J121" s="123"/>
      <c r="K121" s="140">
        <f t="shared" si="23"/>
        <v>0</v>
      </c>
      <c r="L121" s="139"/>
      <c r="M121" s="139"/>
      <c r="N121" s="139"/>
      <c r="O121" s="140">
        <f t="shared" si="22"/>
        <v>0</v>
      </c>
      <c r="P121" s="140">
        <f t="shared" si="24"/>
        <v>0</v>
      </c>
      <c r="Q121" s="97"/>
      <c r="R121" s="140">
        <f t="shared" si="25"/>
        <v>0</v>
      </c>
      <c r="S121" s="97">
        <v>0</v>
      </c>
      <c r="T121" s="97"/>
      <c r="U121" s="97"/>
      <c r="V121" s="97"/>
      <c r="W121" s="140">
        <f t="shared" si="26"/>
        <v>0</v>
      </c>
      <c r="X121" s="140">
        <f t="shared" si="27"/>
        <v>0</v>
      </c>
      <c r="Y121" s="97"/>
      <c r="Z121" s="97"/>
      <c r="AA121" s="97"/>
      <c r="AB121" s="97"/>
      <c r="AC121" s="97"/>
      <c r="AD121" s="140">
        <f t="shared" si="28"/>
        <v>0</v>
      </c>
      <c r="AE121" s="97"/>
      <c r="AF121" s="140">
        <f t="shared" si="29"/>
        <v>0</v>
      </c>
    </row>
    <row r="122" spans="1:32" ht="12.75">
      <c r="A122" s="79"/>
      <c r="B122" s="68"/>
      <c r="C122" s="79"/>
      <c r="D122" s="79"/>
      <c r="E122" s="86"/>
      <c r="F122" s="86"/>
      <c r="G122" s="123"/>
      <c r="H122" s="123"/>
      <c r="I122" s="123"/>
      <c r="J122" s="123"/>
      <c r="K122" s="140">
        <f t="shared" si="23"/>
        <v>0</v>
      </c>
      <c r="L122" s="139"/>
      <c r="M122" s="139"/>
      <c r="N122" s="139"/>
      <c r="O122" s="140">
        <f t="shared" si="22"/>
        <v>0</v>
      </c>
      <c r="P122" s="140">
        <f t="shared" si="24"/>
        <v>0</v>
      </c>
      <c r="Q122" s="97"/>
      <c r="R122" s="140">
        <f t="shared" si="25"/>
        <v>0</v>
      </c>
      <c r="S122" s="97">
        <v>0</v>
      </c>
      <c r="T122" s="97"/>
      <c r="U122" s="97"/>
      <c r="V122" s="97"/>
      <c r="W122" s="140">
        <f t="shared" si="26"/>
        <v>0</v>
      </c>
      <c r="X122" s="140">
        <f t="shared" si="27"/>
        <v>0</v>
      </c>
      <c r="Y122" s="97"/>
      <c r="Z122" s="97"/>
      <c r="AA122" s="97"/>
      <c r="AB122" s="97"/>
      <c r="AC122" s="97"/>
      <c r="AD122" s="140">
        <f t="shared" si="28"/>
        <v>0</v>
      </c>
      <c r="AE122" s="97"/>
      <c r="AF122" s="140">
        <f t="shared" si="29"/>
        <v>0</v>
      </c>
    </row>
    <row r="123" spans="1:32" ht="12.75">
      <c r="A123" s="79"/>
      <c r="B123" s="68"/>
      <c r="C123" s="79"/>
      <c r="D123" s="79"/>
      <c r="E123" s="86"/>
      <c r="F123" s="86"/>
      <c r="G123" s="123"/>
      <c r="H123" s="123"/>
      <c r="I123" s="123"/>
      <c r="J123" s="123"/>
      <c r="K123" s="140">
        <f t="shared" si="23"/>
        <v>0</v>
      </c>
      <c r="L123" s="139"/>
      <c r="M123" s="139"/>
      <c r="N123" s="139"/>
      <c r="O123" s="140">
        <f t="shared" si="22"/>
        <v>0</v>
      </c>
      <c r="P123" s="140">
        <f t="shared" si="24"/>
        <v>0</v>
      </c>
      <c r="Q123" s="97"/>
      <c r="R123" s="140">
        <f t="shared" si="25"/>
        <v>0</v>
      </c>
      <c r="S123" s="97">
        <v>0</v>
      </c>
      <c r="T123" s="97"/>
      <c r="U123" s="97"/>
      <c r="V123" s="97"/>
      <c r="W123" s="140">
        <f t="shared" si="26"/>
        <v>0</v>
      </c>
      <c r="X123" s="140">
        <f t="shared" si="27"/>
        <v>0</v>
      </c>
      <c r="Y123" s="97"/>
      <c r="Z123" s="97"/>
      <c r="AA123" s="97"/>
      <c r="AB123" s="97"/>
      <c r="AC123" s="97"/>
      <c r="AD123" s="140">
        <f t="shared" si="28"/>
        <v>0</v>
      </c>
      <c r="AE123" s="97"/>
      <c r="AF123" s="140">
        <f t="shared" si="29"/>
        <v>0</v>
      </c>
    </row>
    <row r="124" spans="1:32" ht="12.75">
      <c r="A124" s="79"/>
      <c r="B124" s="68"/>
      <c r="C124" s="79"/>
      <c r="D124" s="79"/>
      <c r="E124" s="86"/>
      <c r="F124" s="86"/>
      <c r="G124" s="123"/>
      <c r="H124" s="123"/>
      <c r="I124" s="123"/>
      <c r="J124" s="123"/>
      <c r="K124" s="140">
        <f t="shared" si="23"/>
        <v>0</v>
      </c>
      <c r="L124" s="139"/>
      <c r="M124" s="139"/>
      <c r="N124" s="139"/>
      <c r="O124" s="140">
        <f t="shared" si="22"/>
        <v>0</v>
      </c>
      <c r="P124" s="140">
        <f t="shared" si="24"/>
        <v>0</v>
      </c>
      <c r="Q124" s="97"/>
      <c r="R124" s="140">
        <f t="shared" si="25"/>
        <v>0</v>
      </c>
      <c r="S124" s="97">
        <v>0</v>
      </c>
      <c r="T124" s="97"/>
      <c r="U124" s="97"/>
      <c r="V124" s="97"/>
      <c r="W124" s="140">
        <f t="shared" si="26"/>
        <v>0</v>
      </c>
      <c r="X124" s="140">
        <f t="shared" si="27"/>
        <v>0</v>
      </c>
      <c r="Y124" s="97"/>
      <c r="Z124" s="97"/>
      <c r="AA124" s="97"/>
      <c r="AB124" s="97"/>
      <c r="AC124" s="97"/>
      <c r="AD124" s="140">
        <f t="shared" si="28"/>
        <v>0</v>
      </c>
      <c r="AE124" s="97"/>
      <c r="AF124" s="140">
        <f t="shared" si="29"/>
        <v>0</v>
      </c>
    </row>
    <row r="125" spans="1:32" ht="12.75">
      <c r="A125" s="79"/>
      <c r="B125" s="68"/>
      <c r="C125" s="79"/>
      <c r="D125" s="79"/>
      <c r="E125" s="86"/>
      <c r="F125" s="86"/>
      <c r="G125" s="123"/>
      <c r="H125" s="123"/>
      <c r="I125" s="123"/>
      <c r="J125" s="123"/>
      <c r="K125" s="140">
        <f t="shared" si="23"/>
        <v>0</v>
      </c>
      <c r="L125" s="139"/>
      <c r="M125" s="139"/>
      <c r="N125" s="139"/>
      <c r="O125" s="140">
        <f t="shared" si="22"/>
        <v>0</v>
      </c>
      <c r="P125" s="140">
        <f t="shared" si="24"/>
        <v>0</v>
      </c>
      <c r="Q125" s="97"/>
      <c r="R125" s="140">
        <f t="shared" si="25"/>
        <v>0</v>
      </c>
      <c r="S125" s="97">
        <v>0</v>
      </c>
      <c r="T125" s="97"/>
      <c r="U125" s="97"/>
      <c r="V125" s="97"/>
      <c r="W125" s="140">
        <f t="shared" si="26"/>
        <v>0</v>
      </c>
      <c r="X125" s="140">
        <f t="shared" si="27"/>
        <v>0</v>
      </c>
      <c r="Y125" s="97"/>
      <c r="Z125" s="97"/>
      <c r="AA125" s="97"/>
      <c r="AB125" s="97"/>
      <c r="AC125" s="97"/>
      <c r="AD125" s="140">
        <f t="shared" si="28"/>
        <v>0</v>
      </c>
      <c r="AE125" s="97"/>
      <c r="AF125" s="140">
        <f t="shared" si="29"/>
        <v>0</v>
      </c>
    </row>
    <row r="126" spans="1:32" ht="12.75">
      <c r="A126" s="79"/>
      <c r="B126" s="68"/>
      <c r="C126" s="79"/>
      <c r="D126" s="79"/>
      <c r="E126" s="86"/>
      <c r="F126" s="86"/>
      <c r="G126" s="123"/>
      <c r="H126" s="123"/>
      <c r="I126" s="123"/>
      <c r="J126" s="123"/>
      <c r="K126" s="140">
        <f t="shared" si="23"/>
        <v>0</v>
      </c>
      <c r="L126" s="139"/>
      <c r="M126" s="139"/>
      <c r="N126" s="139"/>
      <c r="O126" s="140">
        <f t="shared" si="22"/>
        <v>0</v>
      </c>
      <c r="P126" s="140">
        <f t="shared" si="24"/>
        <v>0</v>
      </c>
      <c r="Q126" s="97"/>
      <c r="R126" s="140">
        <f t="shared" si="25"/>
        <v>0</v>
      </c>
      <c r="S126" s="97">
        <v>0</v>
      </c>
      <c r="T126" s="97"/>
      <c r="U126" s="97"/>
      <c r="V126" s="97"/>
      <c r="W126" s="140">
        <f t="shared" si="26"/>
        <v>0</v>
      </c>
      <c r="X126" s="140">
        <f t="shared" si="27"/>
        <v>0</v>
      </c>
      <c r="Y126" s="97"/>
      <c r="Z126" s="97"/>
      <c r="AA126" s="97"/>
      <c r="AB126" s="97"/>
      <c r="AC126" s="97"/>
      <c r="AD126" s="140">
        <f t="shared" si="28"/>
        <v>0</v>
      </c>
      <c r="AE126" s="97"/>
      <c r="AF126" s="140">
        <f t="shared" si="29"/>
        <v>0</v>
      </c>
    </row>
    <row r="127" spans="1:32" ht="12.75">
      <c r="A127" s="79"/>
      <c r="B127" s="68"/>
      <c r="C127" s="79"/>
      <c r="D127" s="79"/>
      <c r="E127" s="86"/>
      <c r="F127" s="86"/>
      <c r="G127" s="123"/>
      <c r="H127" s="123"/>
      <c r="I127" s="123"/>
      <c r="J127" s="123"/>
      <c r="K127" s="140">
        <f t="shared" si="23"/>
        <v>0</v>
      </c>
      <c r="L127" s="139"/>
      <c r="M127" s="139"/>
      <c r="N127" s="139"/>
      <c r="O127" s="140">
        <f t="shared" si="22"/>
        <v>0</v>
      </c>
      <c r="P127" s="140">
        <f t="shared" si="24"/>
        <v>0</v>
      </c>
      <c r="Q127" s="97"/>
      <c r="R127" s="140">
        <f t="shared" si="25"/>
        <v>0</v>
      </c>
      <c r="S127" s="97">
        <v>0</v>
      </c>
      <c r="T127" s="97"/>
      <c r="U127" s="97"/>
      <c r="V127" s="97"/>
      <c r="W127" s="140">
        <f t="shared" si="26"/>
        <v>0</v>
      </c>
      <c r="X127" s="140">
        <f t="shared" si="27"/>
        <v>0</v>
      </c>
      <c r="Y127" s="97"/>
      <c r="Z127" s="97"/>
      <c r="AA127" s="97"/>
      <c r="AB127" s="97"/>
      <c r="AC127" s="97"/>
      <c r="AD127" s="140">
        <f t="shared" si="28"/>
        <v>0</v>
      </c>
      <c r="AE127" s="97"/>
      <c r="AF127" s="140">
        <f t="shared" si="29"/>
        <v>0</v>
      </c>
    </row>
    <row r="128" spans="1:32" ht="12.75">
      <c r="A128" s="79"/>
      <c r="B128" s="68"/>
      <c r="C128" s="79"/>
      <c r="D128" s="79"/>
      <c r="E128" s="86"/>
      <c r="F128" s="86"/>
      <c r="G128" s="123"/>
      <c r="H128" s="123"/>
      <c r="I128" s="123"/>
      <c r="J128" s="123"/>
      <c r="K128" s="140">
        <f t="shared" si="23"/>
        <v>0</v>
      </c>
      <c r="L128" s="139"/>
      <c r="M128" s="139"/>
      <c r="N128" s="139"/>
      <c r="O128" s="140">
        <f t="shared" si="22"/>
        <v>0</v>
      </c>
      <c r="P128" s="140">
        <f t="shared" si="24"/>
        <v>0</v>
      </c>
      <c r="Q128" s="97"/>
      <c r="R128" s="140">
        <f t="shared" si="25"/>
        <v>0</v>
      </c>
      <c r="S128" s="97">
        <v>0</v>
      </c>
      <c r="T128" s="97"/>
      <c r="U128" s="97"/>
      <c r="V128" s="97"/>
      <c r="W128" s="140">
        <f t="shared" si="26"/>
        <v>0</v>
      </c>
      <c r="X128" s="140">
        <f t="shared" si="27"/>
        <v>0</v>
      </c>
      <c r="Y128" s="97"/>
      <c r="Z128" s="97"/>
      <c r="AA128" s="97"/>
      <c r="AB128" s="97"/>
      <c r="AC128" s="97"/>
      <c r="AD128" s="140">
        <f t="shared" si="28"/>
        <v>0</v>
      </c>
      <c r="AE128" s="97"/>
      <c r="AF128" s="140">
        <f t="shared" si="29"/>
        <v>0</v>
      </c>
    </row>
    <row r="129" spans="1:32" ht="12.75">
      <c r="A129" s="79"/>
      <c r="B129" s="68"/>
      <c r="C129" s="79"/>
      <c r="D129" s="79"/>
      <c r="E129" s="86"/>
      <c r="F129" s="86"/>
      <c r="G129" s="123"/>
      <c r="H129" s="123"/>
      <c r="I129" s="123"/>
      <c r="J129" s="123"/>
      <c r="K129" s="140">
        <f t="shared" si="23"/>
        <v>0</v>
      </c>
      <c r="L129" s="139"/>
      <c r="M129" s="139"/>
      <c r="N129" s="139"/>
      <c r="O129" s="140">
        <f t="shared" si="22"/>
        <v>0</v>
      </c>
      <c r="P129" s="140">
        <f t="shared" si="24"/>
        <v>0</v>
      </c>
      <c r="Q129" s="97"/>
      <c r="R129" s="140">
        <f t="shared" si="25"/>
        <v>0</v>
      </c>
      <c r="S129" s="97">
        <v>0</v>
      </c>
      <c r="T129" s="97"/>
      <c r="U129" s="97"/>
      <c r="V129" s="97"/>
      <c r="W129" s="140">
        <f t="shared" si="26"/>
        <v>0</v>
      </c>
      <c r="X129" s="140">
        <f t="shared" si="27"/>
        <v>0</v>
      </c>
      <c r="Y129" s="97"/>
      <c r="Z129" s="97"/>
      <c r="AA129" s="97"/>
      <c r="AB129" s="97"/>
      <c r="AC129" s="97"/>
      <c r="AD129" s="140">
        <f t="shared" si="28"/>
        <v>0</v>
      </c>
      <c r="AE129" s="97"/>
      <c r="AF129" s="140">
        <f t="shared" si="29"/>
        <v>0</v>
      </c>
    </row>
    <row r="130" spans="1:32" ht="12.75">
      <c r="A130" s="79"/>
      <c r="B130" s="68"/>
      <c r="C130" s="79"/>
      <c r="D130" s="79"/>
      <c r="E130" s="86"/>
      <c r="F130" s="86"/>
      <c r="G130" s="123"/>
      <c r="H130" s="123"/>
      <c r="I130" s="123"/>
      <c r="J130" s="123"/>
      <c r="K130" s="140">
        <f t="shared" si="23"/>
        <v>0</v>
      </c>
      <c r="L130" s="139"/>
      <c r="M130" s="139"/>
      <c r="N130" s="139"/>
      <c r="O130" s="140">
        <f t="shared" si="22"/>
        <v>0</v>
      </c>
      <c r="P130" s="140">
        <f t="shared" si="24"/>
        <v>0</v>
      </c>
      <c r="Q130" s="97"/>
      <c r="R130" s="140">
        <f t="shared" si="25"/>
        <v>0</v>
      </c>
      <c r="S130" s="97">
        <v>0</v>
      </c>
      <c r="T130" s="97"/>
      <c r="U130" s="97"/>
      <c r="V130" s="97"/>
      <c r="W130" s="140">
        <f t="shared" si="26"/>
        <v>0</v>
      </c>
      <c r="X130" s="140">
        <f t="shared" si="27"/>
        <v>0</v>
      </c>
      <c r="Y130" s="97"/>
      <c r="Z130" s="97"/>
      <c r="AA130" s="97"/>
      <c r="AB130" s="97"/>
      <c r="AC130" s="97"/>
      <c r="AD130" s="140">
        <f t="shared" si="28"/>
        <v>0</v>
      </c>
      <c r="AE130" s="97"/>
      <c r="AF130" s="140">
        <f t="shared" si="29"/>
        <v>0</v>
      </c>
    </row>
    <row r="131" spans="1:32" ht="12.75">
      <c r="A131" s="79"/>
      <c r="B131" s="68"/>
      <c r="C131" s="79"/>
      <c r="D131" s="79"/>
      <c r="E131" s="86"/>
      <c r="F131" s="86"/>
      <c r="G131" s="123"/>
      <c r="H131" s="123"/>
      <c r="I131" s="123"/>
      <c r="J131" s="123"/>
      <c r="K131" s="140">
        <f t="shared" si="23"/>
        <v>0</v>
      </c>
      <c r="L131" s="139"/>
      <c r="M131" s="139"/>
      <c r="N131" s="139"/>
      <c r="O131" s="140">
        <f t="shared" si="22"/>
        <v>0</v>
      </c>
      <c r="P131" s="140">
        <f t="shared" si="24"/>
        <v>0</v>
      </c>
      <c r="Q131" s="97"/>
      <c r="R131" s="140">
        <f t="shared" si="25"/>
        <v>0</v>
      </c>
      <c r="S131" s="97">
        <v>0</v>
      </c>
      <c r="T131" s="97"/>
      <c r="U131" s="97"/>
      <c r="V131" s="97"/>
      <c r="W131" s="140">
        <f t="shared" si="26"/>
        <v>0</v>
      </c>
      <c r="X131" s="140">
        <f t="shared" si="27"/>
        <v>0</v>
      </c>
      <c r="Y131" s="97"/>
      <c r="Z131" s="97"/>
      <c r="AA131" s="97"/>
      <c r="AB131" s="97"/>
      <c r="AC131" s="97"/>
      <c r="AD131" s="140">
        <f t="shared" si="28"/>
        <v>0</v>
      </c>
      <c r="AE131" s="97"/>
      <c r="AF131" s="140">
        <f t="shared" si="29"/>
        <v>0</v>
      </c>
    </row>
    <row r="132" spans="1:32" ht="12.75">
      <c r="A132" s="79"/>
      <c r="B132" s="68"/>
      <c r="C132" s="79"/>
      <c r="D132" s="79"/>
      <c r="E132" s="86"/>
      <c r="F132" s="86"/>
      <c r="G132" s="123"/>
      <c r="H132" s="123"/>
      <c r="I132" s="123"/>
      <c r="J132" s="123"/>
      <c r="K132" s="140">
        <f t="shared" si="23"/>
        <v>0</v>
      </c>
      <c r="L132" s="139"/>
      <c r="M132" s="139"/>
      <c r="N132" s="139"/>
      <c r="O132" s="140">
        <f t="shared" si="22"/>
        <v>0</v>
      </c>
      <c r="P132" s="140">
        <f t="shared" si="24"/>
        <v>0</v>
      </c>
      <c r="Q132" s="97"/>
      <c r="R132" s="140">
        <f t="shared" si="25"/>
        <v>0</v>
      </c>
      <c r="S132" s="97">
        <v>0</v>
      </c>
      <c r="T132" s="97"/>
      <c r="U132" s="97"/>
      <c r="V132" s="97"/>
      <c r="W132" s="140">
        <f t="shared" si="26"/>
        <v>0</v>
      </c>
      <c r="X132" s="140">
        <f t="shared" si="27"/>
        <v>0</v>
      </c>
      <c r="Y132" s="97"/>
      <c r="Z132" s="97"/>
      <c r="AA132" s="97"/>
      <c r="AB132" s="97"/>
      <c r="AC132" s="97"/>
      <c r="AD132" s="140">
        <f t="shared" si="28"/>
        <v>0</v>
      </c>
      <c r="AE132" s="97"/>
      <c r="AF132" s="140">
        <f t="shared" si="29"/>
        <v>0</v>
      </c>
    </row>
    <row r="133" spans="1:32" ht="12.75">
      <c r="A133" s="79"/>
      <c r="B133" s="68"/>
      <c r="C133" s="79"/>
      <c r="D133" s="79"/>
      <c r="E133" s="86"/>
      <c r="F133" s="86"/>
      <c r="G133" s="123"/>
      <c r="H133" s="123"/>
      <c r="I133" s="123"/>
      <c r="J133" s="123"/>
      <c r="K133" s="140">
        <f t="shared" si="23"/>
        <v>0</v>
      </c>
      <c r="L133" s="139"/>
      <c r="M133" s="139"/>
      <c r="N133" s="139"/>
      <c r="O133" s="140">
        <f t="shared" si="22"/>
        <v>0</v>
      </c>
      <c r="P133" s="140">
        <f t="shared" si="24"/>
        <v>0</v>
      </c>
      <c r="Q133" s="97"/>
      <c r="R133" s="140">
        <f t="shared" si="25"/>
        <v>0</v>
      </c>
      <c r="S133" s="97">
        <v>0</v>
      </c>
      <c r="T133" s="97"/>
      <c r="U133" s="97"/>
      <c r="V133" s="97"/>
      <c r="W133" s="140">
        <f t="shared" si="26"/>
        <v>0</v>
      </c>
      <c r="X133" s="140">
        <f t="shared" si="27"/>
        <v>0</v>
      </c>
      <c r="Y133" s="97"/>
      <c r="Z133" s="97"/>
      <c r="AA133" s="97"/>
      <c r="AB133" s="97"/>
      <c r="AC133" s="97"/>
      <c r="AD133" s="140">
        <f t="shared" si="28"/>
        <v>0</v>
      </c>
      <c r="AE133" s="97"/>
      <c r="AF133" s="140">
        <f t="shared" si="29"/>
        <v>0</v>
      </c>
    </row>
    <row r="134" spans="1:32" ht="12.75">
      <c r="A134" s="79"/>
      <c r="B134" s="68"/>
      <c r="C134" s="79"/>
      <c r="D134" s="79"/>
      <c r="E134" s="86"/>
      <c r="F134" s="86"/>
      <c r="G134" s="123"/>
      <c r="H134" s="123"/>
      <c r="I134" s="123"/>
      <c r="J134" s="123"/>
      <c r="K134" s="140">
        <f t="shared" si="23"/>
        <v>0</v>
      </c>
      <c r="L134" s="139"/>
      <c r="M134" s="139"/>
      <c r="N134" s="139"/>
      <c r="O134" s="140">
        <f t="shared" si="22"/>
        <v>0</v>
      </c>
      <c r="P134" s="140">
        <f t="shared" si="24"/>
        <v>0</v>
      </c>
      <c r="Q134" s="97"/>
      <c r="R134" s="140">
        <f t="shared" si="25"/>
        <v>0</v>
      </c>
      <c r="S134" s="97">
        <v>0</v>
      </c>
      <c r="T134" s="97"/>
      <c r="U134" s="97"/>
      <c r="V134" s="97"/>
      <c r="W134" s="140">
        <f t="shared" si="26"/>
        <v>0</v>
      </c>
      <c r="X134" s="140">
        <f t="shared" si="27"/>
        <v>0</v>
      </c>
      <c r="Y134" s="97"/>
      <c r="Z134" s="97"/>
      <c r="AA134" s="97"/>
      <c r="AB134" s="97"/>
      <c r="AC134" s="97"/>
      <c r="AD134" s="140">
        <f t="shared" si="28"/>
        <v>0</v>
      </c>
      <c r="AE134" s="97"/>
      <c r="AF134" s="140">
        <f t="shared" si="29"/>
        <v>0</v>
      </c>
    </row>
    <row r="135" spans="1:32" ht="12.75">
      <c r="A135" s="79"/>
      <c r="B135" s="68"/>
      <c r="C135" s="79"/>
      <c r="D135" s="79"/>
      <c r="E135" s="86"/>
      <c r="F135" s="86"/>
      <c r="G135" s="123"/>
      <c r="H135" s="123"/>
      <c r="I135" s="123"/>
      <c r="J135" s="123"/>
      <c r="K135" s="140">
        <f aca="true" t="shared" si="30" ref="K135:K149">SUM(G135:I135)</f>
        <v>0</v>
      </c>
      <c r="L135" s="139"/>
      <c r="M135" s="139"/>
      <c r="N135" s="139"/>
      <c r="O135" s="140">
        <f t="shared" si="22"/>
        <v>0</v>
      </c>
      <c r="P135" s="140">
        <f aca="true" t="shared" si="31" ref="P135:P149">SUM(K135-O135)</f>
        <v>0</v>
      </c>
      <c r="Q135" s="97"/>
      <c r="R135" s="140">
        <f aca="true" t="shared" si="32" ref="R135:R149">SUM(P135+Q135)</f>
        <v>0</v>
      </c>
      <c r="S135" s="97">
        <v>0</v>
      </c>
      <c r="T135" s="97"/>
      <c r="U135" s="97"/>
      <c r="V135" s="97"/>
      <c r="W135" s="140">
        <f aca="true" t="shared" si="33" ref="W135:W149">SUM(T135:V135)</f>
        <v>0</v>
      </c>
      <c r="X135" s="140">
        <f aca="true" t="shared" si="34" ref="X135:X149">R135-W135</f>
        <v>0</v>
      </c>
      <c r="Y135" s="97"/>
      <c r="Z135" s="97"/>
      <c r="AA135" s="97"/>
      <c r="AB135" s="97"/>
      <c r="AC135" s="97"/>
      <c r="AD135" s="140">
        <f aca="true" t="shared" si="35" ref="AD135:AD149">Y135-SUM(Z135:AC135)</f>
        <v>0</v>
      </c>
      <c r="AE135" s="97"/>
      <c r="AF135" s="140">
        <f aca="true" t="shared" si="36" ref="AF135:AF149">SUM(AD135-AE135)</f>
        <v>0</v>
      </c>
    </row>
    <row r="136" spans="1:32" ht="12.75">
      <c r="A136" s="79"/>
      <c r="B136" s="68"/>
      <c r="C136" s="79"/>
      <c r="D136" s="79"/>
      <c r="E136" s="86"/>
      <c r="F136" s="86"/>
      <c r="G136" s="123"/>
      <c r="H136" s="123"/>
      <c r="I136" s="123"/>
      <c r="J136" s="123"/>
      <c r="K136" s="140">
        <f t="shared" si="30"/>
        <v>0</v>
      </c>
      <c r="L136" s="139"/>
      <c r="M136" s="139"/>
      <c r="N136" s="139"/>
      <c r="O136" s="140">
        <f aca="true" t="shared" si="37" ref="O136:O149">SUM(L136:N136)</f>
        <v>0</v>
      </c>
      <c r="P136" s="140">
        <f t="shared" si="31"/>
        <v>0</v>
      </c>
      <c r="Q136" s="97"/>
      <c r="R136" s="140">
        <f t="shared" si="32"/>
        <v>0</v>
      </c>
      <c r="S136" s="97">
        <v>0</v>
      </c>
      <c r="T136" s="97"/>
      <c r="U136" s="97"/>
      <c r="V136" s="97"/>
      <c r="W136" s="140">
        <f t="shared" si="33"/>
        <v>0</v>
      </c>
      <c r="X136" s="140">
        <f t="shared" si="34"/>
        <v>0</v>
      </c>
      <c r="Y136" s="97"/>
      <c r="Z136" s="97"/>
      <c r="AA136" s="97"/>
      <c r="AB136" s="97"/>
      <c r="AC136" s="97"/>
      <c r="AD136" s="140">
        <f t="shared" si="35"/>
        <v>0</v>
      </c>
      <c r="AE136" s="97"/>
      <c r="AF136" s="140">
        <f t="shared" si="36"/>
        <v>0</v>
      </c>
    </row>
    <row r="137" spans="1:32" ht="12.75">
      <c r="A137" s="79"/>
      <c r="B137" s="68"/>
      <c r="C137" s="79"/>
      <c r="D137" s="79"/>
      <c r="E137" s="86"/>
      <c r="F137" s="86"/>
      <c r="G137" s="123"/>
      <c r="H137" s="123"/>
      <c r="I137" s="123"/>
      <c r="J137" s="123"/>
      <c r="K137" s="140">
        <f t="shared" si="30"/>
        <v>0</v>
      </c>
      <c r="L137" s="139"/>
      <c r="M137" s="139"/>
      <c r="N137" s="139"/>
      <c r="O137" s="140">
        <f t="shared" si="37"/>
        <v>0</v>
      </c>
      <c r="P137" s="140">
        <f t="shared" si="31"/>
        <v>0</v>
      </c>
      <c r="Q137" s="97"/>
      <c r="R137" s="140">
        <f t="shared" si="32"/>
        <v>0</v>
      </c>
      <c r="S137" s="97">
        <v>0</v>
      </c>
      <c r="T137" s="97"/>
      <c r="U137" s="97"/>
      <c r="V137" s="97"/>
      <c r="W137" s="140">
        <f t="shared" si="33"/>
        <v>0</v>
      </c>
      <c r="X137" s="140">
        <f t="shared" si="34"/>
        <v>0</v>
      </c>
      <c r="Y137" s="97"/>
      <c r="Z137" s="97"/>
      <c r="AA137" s="97"/>
      <c r="AB137" s="97"/>
      <c r="AC137" s="97"/>
      <c r="AD137" s="140">
        <f t="shared" si="35"/>
        <v>0</v>
      </c>
      <c r="AE137" s="97"/>
      <c r="AF137" s="140">
        <f t="shared" si="36"/>
        <v>0</v>
      </c>
    </row>
    <row r="138" spans="1:32" ht="12.75">
      <c r="A138" s="79"/>
      <c r="B138" s="68"/>
      <c r="C138" s="79"/>
      <c r="D138" s="79"/>
      <c r="E138" s="86"/>
      <c r="F138" s="86"/>
      <c r="G138" s="123"/>
      <c r="H138" s="123"/>
      <c r="I138" s="123"/>
      <c r="J138" s="123"/>
      <c r="K138" s="140">
        <f t="shared" si="30"/>
        <v>0</v>
      </c>
      <c r="L138" s="139"/>
      <c r="M138" s="139"/>
      <c r="N138" s="139"/>
      <c r="O138" s="140">
        <f t="shared" si="37"/>
        <v>0</v>
      </c>
      <c r="P138" s="140">
        <f t="shared" si="31"/>
        <v>0</v>
      </c>
      <c r="Q138" s="97"/>
      <c r="R138" s="140">
        <f t="shared" si="32"/>
        <v>0</v>
      </c>
      <c r="S138" s="97">
        <v>0</v>
      </c>
      <c r="T138" s="97"/>
      <c r="U138" s="97"/>
      <c r="V138" s="97"/>
      <c r="W138" s="140">
        <f t="shared" si="33"/>
        <v>0</v>
      </c>
      <c r="X138" s="140">
        <f t="shared" si="34"/>
        <v>0</v>
      </c>
      <c r="Y138" s="97"/>
      <c r="Z138" s="97"/>
      <c r="AA138" s="97"/>
      <c r="AB138" s="97"/>
      <c r="AC138" s="97"/>
      <c r="AD138" s="140">
        <f t="shared" si="35"/>
        <v>0</v>
      </c>
      <c r="AE138" s="97"/>
      <c r="AF138" s="140">
        <f t="shared" si="36"/>
        <v>0</v>
      </c>
    </row>
    <row r="139" spans="1:32" ht="12.75">
      <c r="A139" s="79"/>
      <c r="B139" s="68"/>
      <c r="C139" s="79"/>
      <c r="D139" s="79"/>
      <c r="E139" s="86"/>
      <c r="F139" s="86"/>
      <c r="G139" s="123"/>
      <c r="H139" s="123"/>
      <c r="I139" s="123"/>
      <c r="J139" s="123"/>
      <c r="K139" s="140">
        <f t="shared" si="30"/>
        <v>0</v>
      </c>
      <c r="L139" s="139"/>
      <c r="M139" s="139"/>
      <c r="N139" s="139"/>
      <c r="O139" s="140">
        <f t="shared" si="37"/>
        <v>0</v>
      </c>
      <c r="P139" s="140">
        <f t="shared" si="31"/>
        <v>0</v>
      </c>
      <c r="Q139" s="97"/>
      <c r="R139" s="140">
        <f t="shared" si="32"/>
        <v>0</v>
      </c>
      <c r="S139" s="97">
        <v>0</v>
      </c>
      <c r="T139" s="97"/>
      <c r="U139" s="97"/>
      <c r="V139" s="97"/>
      <c r="W139" s="140">
        <f t="shared" si="33"/>
        <v>0</v>
      </c>
      <c r="X139" s="140">
        <f t="shared" si="34"/>
        <v>0</v>
      </c>
      <c r="Y139" s="97"/>
      <c r="Z139" s="97"/>
      <c r="AA139" s="97"/>
      <c r="AB139" s="97"/>
      <c r="AC139" s="97"/>
      <c r="AD139" s="140">
        <f t="shared" si="35"/>
        <v>0</v>
      </c>
      <c r="AE139" s="97"/>
      <c r="AF139" s="140">
        <f t="shared" si="36"/>
        <v>0</v>
      </c>
    </row>
    <row r="140" spans="1:32" ht="12.75">
      <c r="A140" s="79"/>
      <c r="B140" s="68"/>
      <c r="C140" s="79"/>
      <c r="D140" s="79"/>
      <c r="E140" s="86"/>
      <c r="F140" s="86"/>
      <c r="G140" s="123"/>
      <c r="H140" s="123"/>
      <c r="I140" s="123"/>
      <c r="J140" s="123"/>
      <c r="K140" s="140">
        <f t="shared" si="30"/>
        <v>0</v>
      </c>
      <c r="L140" s="139"/>
      <c r="M140" s="139"/>
      <c r="N140" s="139"/>
      <c r="O140" s="140">
        <f t="shared" si="37"/>
        <v>0</v>
      </c>
      <c r="P140" s="140">
        <f t="shared" si="31"/>
        <v>0</v>
      </c>
      <c r="Q140" s="97"/>
      <c r="R140" s="140">
        <f t="shared" si="32"/>
        <v>0</v>
      </c>
      <c r="S140" s="97">
        <v>0</v>
      </c>
      <c r="T140" s="97"/>
      <c r="U140" s="97"/>
      <c r="V140" s="97"/>
      <c r="W140" s="140">
        <f t="shared" si="33"/>
        <v>0</v>
      </c>
      <c r="X140" s="140">
        <f t="shared" si="34"/>
        <v>0</v>
      </c>
      <c r="Y140" s="97"/>
      <c r="Z140" s="97"/>
      <c r="AA140" s="97"/>
      <c r="AB140" s="97"/>
      <c r="AC140" s="97"/>
      <c r="AD140" s="140">
        <f t="shared" si="35"/>
        <v>0</v>
      </c>
      <c r="AE140" s="97"/>
      <c r="AF140" s="140">
        <f t="shared" si="36"/>
        <v>0</v>
      </c>
    </row>
    <row r="141" spans="1:32" ht="12.75">
      <c r="A141" s="79"/>
      <c r="B141" s="68"/>
      <c r="C141" s="79"/>
      <c r="D141" s="79"/>
      <c r="E141" s="86"/>
      <c r="F141" s="86"/>
      <c r="G141" s="123"/>
      <c r="H141" s="123"/>
      <c r="I141" s="123"/>
      <c r="J141" s="123"/>
      <c r="K141" s="140">
        <f t="shared" si="30"/>
        <v>0</v>
      </c>
      <c r="L141" s="139"/>
      <c r="M141" s="139"/>
      <c r="N141" s="139"/>
      <c r="O141" s="140">
        <f t="shared" si="37"/>
        <v>0</v>
      </c>
      <c r="P141" s="140">
        <f t="shared" si="31"/>
        <v>0</v>
      </c>
      <c r="Q141" s="97"/>
      <c r="R141" s="140">
        <f t="shared" si="32"/>
        <v>0</v>
      </c>
      <c r="S141" s="97">
        <v>0</v>
      </c>
      <c r="T141" s="97"/>
      <c r="U141" s="97"/>
      <c r="V141" s="97"/>
      <c r="W141" s="140">
        <f t="shared" si="33"/>
        <v>0</v>
      </c>
      <c r="X141" s="140">
        <f t="shared" si="34"/>
        <v>0</v>
      </c>
      <c r="Y141" s="97"/>
      <c r="Z141" s="97"/>
      <c r="AA141" s="97"/>
      <c r="AB141" s="97"/>
      <c r="AC141" s="97"/>
      <c r="AD141" s="140">
        <f t="shared" si="35"/>
        <v>0</v>
      </c>
      <c r="AE141" s="97"/>
      <c r="AF141" s="140">
        <f t="shared" si="36"/>
        <v>0</v>
      </c>
    </row>
    <row r="142" spans="1:32" ht="12.75">
      <c r="A142" s="79"/>
      <c r="B142" s="68"/>
      <c r="C142" s="79"/>
      <c r="D142" s="79"/>
      <c r="E142" s="86"/>
      <c r="F142" s="86"/>
      <c r="G142" s="123"/>
      <c r="H142" s="123"/>
      <c r="I142" s="123"/>
      <c r="J142" s="123"/>
      <c r="K142" s="140">
        <f t="shared" si="30"/>
        <v>0</v>
      </c>
      <c r="L142" s="139"/>
      <c r="M142" s="139"/>
      <c r="N142" s="139"/>
      <c r="O142" s="140">
        <f t="shared" si="37"/>
        <v>0</v>
      </c>
      <c r="P142" s="140">
        <f t="shared" si="31"/>
        <v>0</v>
      </c>
      <c r="Q142" s="97"/>
      <c r="R142" s="140">
        <f t="shared" si="32"/>
        <v>0</v>
      </c>
      <c r="S142" s="97">
        <v>0</v>
      </c>
      <c r="T142" s="97"/>
      <c r="U142" s="97"/>
      <c r="V142" s="97"/>
      <c r="W142" s="140">
        <f t="shared" si="33"/>
        <v>0</v>
      </c>
      <c r="X142" s="140">
        <f t="shared" si="34"/>
        <v>0</v>
      </c>
      <c r="Y142" s="97"/>
      <c r="Z142" s="97"/>
      <c r="AA142" s="97"/>
      <c r="AB142" s="97"/>
      <c r="AC142" s="97"/>
      <c r="AD142" s="140">
        <f t="shared" si="35"/>
        <v>0</v>
      </c>
      <c r="AE142" s="97"/>
      <c r="AF142" s="140">
        <f t="shared" si="36"/>
        <v>0</v>
      </c>
    </row>
    <row r="143" spans="1:32" ht="12.75">
      <c r="A143" s="79"/>
      <c r="B143" s="68"/>
      <c r="C143" s="79"/>
      <c r="D143" s="79"/>
      <c r="E143" s="86"/>
      <c r="F143" s="86"/>
      <c r="G143" s="123"/>
      <c r="H143" s="123"/>
      <c r="I143" s="123"/>
      <c r="J143" s="123"/>
      <c r="K143" s="140">
        <f t="shared" si="30"/>
        <v>0</v>
      </c>
      <c r="L143" s="139"/>
      <c r="M143" s="139"/>
      <c r="N143" s="139"/>
      <c r="O143" s="140">
        <f t="shared" si="37"/>
        <v>0</v>
      </c>
      <c r="P143" s="140">
        <f t="shared" si="31"/>
        <v>0</v>
      </c>
      <c r="Q143" s="97"/>
      <c r="R143" s="140">
        <f t="shared" si="32"/>
        <v>0</v>
      </c>
      <c r="S143" s="97">
        <v>0</v>
      </c>
      <c r="T143" s="97"/>
      <c r="U143" s="97"/>
      <c r="V143" s="97"/>
      <c r="W143" s="140">
        <f t="shared" si="33"/>
        <v>0</v>
      </c>
      <c r="X143" s="140">
        <f t="shared" si="34"/>
        <v>0</v>
      </c>
      <c r="Y143" s="97"/>
      <c r="Z143" s="97"/>
      <c r="AA143" s="97"/>
      <c r="AB143" s="97"/>
      <c r="AC143" s="97"/>
      <c r="AD143" s="140">
        <f t="shared" si="35"/>
        <v>0</v>
      </c>
      <c r="AE143" s="97"/>
      <c r="AF143" s="140">
        <f t="shared" si="36"/>
        <v>0</v>
      </c>
    </row>
    <row r="144" spans="1:32" ht="12.75">
      <c r="A144" s="79"/>
      <c r="B144" s="68"/>
      <c r="C144" s="79"/>
      <c r="D144" s="79"/>
      <c r="E144" s="86"/>
      <c r="F144" s="86"/>
      <c r="G144" s="123"/>
      <c r="H144" s="123"/>
      <c r="I144" s="123"/>
      <c r="J144" s="123"/>
      <c r="K144" s="140">
        <f t="shared" si="30"/>
        <v>0</v>
      </c>
      <c r="L144" s="139"/>
      <c r="M144" s="139"/>
      <c r="N144" s="139"/>
      <c r="O144" s="140">
        <f t="shared" si="37"/>
        <v>0</v>
      </c>
      <c r="P144" s="140">
        <f t="shared" si="31"/>
        <v>0</v>
      </c>
      <c r="Q144" s="97"/>
      <c r="R144" s="140">
        <f t="shared" si="32"/>
        <v>0</v>
      </c>
      <c r="S144" s="97">
        <v>0</v>
      </c>
      <c r="T144" s="97"/>
      <c r="U144" s="97"/>
      <c r="V144" s="97"/>
      <c r="W144" s="140">
        <f t="shared" si="33"/>
        <v>0</v>
      </c>
      <c r="X144" s="140">
        <f t="shared" si="34"/>
        <v>0</v>
      </c>
      <c r="Y144" s="97"/>
      <c r="Z144" s="97"/>
      <c r="AA144" s="97"/>
      <c r="AB144" s="97"/>
      <c r="AC144" s="97"/>
      <c r="AD144" s="140">
        <f t="shared" si="35"/>
        <v>0</v>
      </c>
      <c r="AE144" s="97"/>
      <c r="AF144" s="140">
        <f t="shared" si="36"/>
        <v>0</v>
      </c>
    </row>
    <row r="145" spans="1:32" ht="12.75">
      <c r="A145" s="79"/>
      <c r="B145" s="68"/>
      <c r="C145" s="79"/>
      <c r="D145" s="79"/>
      <c r="E145" s="86"/>
      <c r="F145" s="86"/>
      <c r="G145" s="123"/>
      <c r="H145" s="123"/>
      <c r="I145" s="123"/>
      <c r="J145" s="123"/>
      <c r="K145" s="140">
        <f t="shared" si="30"/>
        <v>0</v>
      </c>
      <c r="L145" s="139"/>
      <c r="M145" s="139"/>
      <c r="N145" s="139"/>
      <c r="O145" s="140">
        <f t="shared" si="37"/>
        <v>0</v>
      </c>
      <c r="P145" s="140">
        <f t="shared" si="31"/>
        <v>0</v>
      </c>
      <c r="Q145" s="97"/>
      <c r="R145" s="140">
        <f t="shared" si="32"/>
        <v>0</v>
      </c>
      <c r="S145" s="97">
        <v>0</v>
      </c>
      <c r="T145" s="97"/>
      <c r="U145" s="97"/>
      <c r="V145" s="97"/>
      <c r="W145" s="140">
        <f t="shared" si="33"/>
        <v>0</v>
      </c>
      <c r="X145" s="140">
        <f t="shared" si="34"/>
        <v>0</v>
      </c>
      <c r="Y145" s="97"/>
      <c r="Z145" s="97"/>
      <c r="AA145" s="97"/>
      <c r="AB145" s="97"/>
      <c r="AC145" s="97"/>
      <c r="AD145" s="140">
        <f t="shared" si="35"/>
        <v>0</v>
      </c>
      <c r="AE145" s="97"/>
      <c r="AF145" s="140">
        <f t="shared" si="36"/>
        <v>0</v>
      </c>
    </row>
    <row r="146" spans="1:32" ht="12.75">
      <c r="A146" s="79"/>
      <c r="B146" s="68"/>
      <c r="C146" s="79"/>
      <c r="D146" s="79"/>
      <c r="E146" s="86"/>
      <c r="F146" s="86"/>
      <c r="G146" s="123"/>
      <c r="H146" s="123"/>
      <c r="I146" s="123"/>
      <c r="J146" s="123"/>
      <c r="K146" s="140">
        <f t="shared" si="30"/>
        <v>0</v>
      </c>
      <c r="L146" s="139"/>
      <c r="M146" s="139"/>
      <c r="N146" s="139"/>
      <c r="O146" s="140">
        <f t="shared" si="37"/>
        <v>0</v>
      </c>
      <c r="P146" s="140">
        <f t="shared" si="31"/>
        <v>0</v>
      </c>
      <c r="Q146" s="97"/>
      <c r="R146" s="140">
        <f t="shared" si="32"/>
        <v>0</v>
      </c>
      <c r="S146" s="97">
        <v>0</v>
      </c>
      <c r="T146" s="97"/>
      <c r="U146" s="97"/>
      <c r="V146" s="97"/>
      <c r="W146" s="140">
        <f t="shared" si="33"/>
        <v>0</v>
      </c>
      <c r="X146" s="140">
        <f t="shared" si="34"/>
        <v>0</v>
      </c>
      <c r="Y146" s="97"/>
      <c r="Z146" s="97"/>
      <c r="AA146" s="97"/>
      <c r="AB146" s="97"/>
      <c r="AC146" s="97"/>
      <c r="AD146" s="140">
        <f t="shared" si="35"/>
        <v>0</v>
      </c>
      <c r="AE146" s="97"/>
      <c r="AF146" s="140">
        <f t="shared" si="36"/>
        <v>0</v>
      </c>
    </row>
    <row r="147" spans="1:32" ht="12.75">
      <c r="A147" s="79"/>
      <c r="B147" s="68"/>
      <c r="C147" s="79"/>
      <c r="D147" s="79"/>
      <c r="E147" s="86"/>
      <c r="F147" s="86"/>
      <c r="G147" s="123"/>
      <c r="H147" s="123"/>
      <c r="I147" s="123"/>
      <c r="J147" s="123"/>
      <c r="K147" s="140">
        <f t="shared" si="30"/>
        <v>0</v>
      </c>
      <c r="L147" s="139"/>
      <c r="M147" s="139"/>
      <c r="N147" s="139"/>
      <c r="O147" s="140">
        <f t="shared" si="37"/>
        <v>0</v>
      </c>
      <c r="P147" s="140">
        <f t="shared" si="31"/>
        <v>0</v>
      </c>
      <c r="Q147" s="97"/>
      <c r="R147" s="140">
        <f t="shared" si="32"/>
        <v>0</v>
      </c>
      <c r="S147" s="97">
        <v>0</v>
      </c>
      <c r="T147" s="97"/>
      <c r="U147" s="97"/>
      <c r="V147" s="97"/>
      <c r="W147" s="140">
        <f t="shared" si="33"/>
        <v>0</v>
      </c>
      <c r="X147" s="140">
        <f t="shared" si="34"/>
        <v>0</v>
      </c>
      <c r="Y147" s="97"/>
      <c r="Z147" s="97"/>
      <c r="AA147" s="97"/>
      <c r="AB147" s="97"/>
      <c r="AC147" s="97"/>
      <c r="AD147" s="140">
        <f t="shared" si="35"/>
        <v>0</v>
      </c>
      <c r="AE147" s="97"/>
      <c r="AF147" s="140">
        <f t="shared" si="36"/>
        <v>0</v>
      </c>
    </row>
    <row r="148" spans="1:32" s="137" customFormat="1" ht="12.75">
      <c r="A148" s="79"/>
      <c r="B148" s="68"/>
      <c r="C148" s="79"/>
      <c r="D148" s="79"/>
      <c r="E148" s="86"/>
      <c r="F148" s="86"/>
      <c r="G148" s="123"/>
      <c r="H148" s="123"/>
      <c r="I148" s="123"/>
      <c r="J148" s="123"/>
      <c r="K148" s="143">
        <f>SUM(G148:I148)</f>
        <v>0</v>
      </c>
      <c r="L148" s="139"/>
      <c r="M148" s="139"/>
      <c r="N148" s="139"/>
      <c r="O148" s="143">
        <f>SUM(L148:N148)</f>
        <v>0</v>
      </c>
      <c r="P148" s="143">
        <f>SUM(K148-O148)</f>
        <v>0</v>
      </c>
      <c r="Q148" s="97"/>
      <c r="R148" s="143">
        <f>SUM(P148+Q148)</f>
        <v>0</v>
      </c>
      <c r="S148" s="97"/>
      <c r="T148" s="97"/>
      <c r="U148" s="97"/>
      <c r="V148" s="97"/>
      <c r="W148" s="143">
        <f>SUM(T148:V148)</f>
        <v>0</v>
      </c>
      <c r="X148" s="143">
        <f>R148-W148</f>
        <v>0</v>
      </c>
      <c r="Y148" s="97"/>
      <c r="Z148" s="97"/>
      <c r="AA148" s="97"/>
      <c r="AB148" s="97"/>
      <c r="AC148" s="97"/>
      <c r="AD148" s="143">
        <f>Y148-SUM(Z148:AC148)</f>
        <v>0</v>
      </c>
      <c r="AE148" s="97"/>
      <c r="AF148" s="143">
        <f>SUM(AD148-AE148)</f>
        <v>0</v>
      </c>
    </row>
    <row r="149" spans="1:32" ht="12.75">
      <c r="A149" s="79"/>
      <c r="B149" s="68"/>
      <c r="C149" s="79"/>
      <c r="D149" s="79"/>
      <c r="E149" s="86"/>
      <c r="F149" s="86"/>
      <c r="G149" s="123"/>
      <c r="H149" s="123"/>
      <c r="I149" s="123"/>
      <c r="J149" s="123"/>
      <c r="K149" s="140">
        <f t="shared" si="30"/>
        <v>0</v>
      </c>
      <c r="L149" s="139"/>
      <c r="M149" s="139"/>
      <c r="N149" s="139"/>
      <c r="O149" s="140">
        <f t="shared" si="37"/>
        <v>0</v>
      </c>
      <c r="P149" s="140">
        <f t="shared" si="31"/>
        <v>0</v>
      </c>
      <c r="Q149" s="97"/>
      <c r="R149" s="140">
        <f t="shared" si="32"/>
        <v>0</v>
      </c>
      <c r="S149" s="97">
        <v>0</v>
      </c>
      <c r="T149" s="97"/>
      <c r="U149" s="97"/>
      <c r="V149" s="97"/>
      <c r="W149" s="140">
        <f t="shared" si="33"/>
        <v>0</v>
      </c>
      <c r="X149" s="140">
        <f t="shared" si="34"/>
        <v>0</v>
      </c>
      <c r="Y149" s="97"/>
      <c r="Z149" s="97"/>
      <c r="AA149" s="97"/>
      <c r="AB149" s="97"/>
      <c r="AC149" s="97"/>
      <c r="AD149" s="140">
        <f t="shared" si="35"/>
        <v>0</v>
      </c>
      <c r="AE149" s="97"/>
      <c r="AF149" s="140">
        <f t="shared" si="36"/>
        <v>0</v>
      </c>
    </row>
    <row r="150" spans="1:32" s="137" customFormat="1" ht="12.75">
      <c r="A150" s="79"/>
      <c r="B150" s="68"/>
      <c r="C150" s="79"/>
      <c r="D150" s="79"/>
      <c r="E150" s="86"/>
      <c r="F150" s="86"/>
      <c r="G150" s="123"/>
      <c r="H150" s="123"/>
      <c r="I150" s="123"/>
      <c r="J150" s="123"/>
      <c r="K150" s="143">
        <f>SUM(G150:I150)</f>
        <v>0</v>
      </c>
      <c r="L150" s="139"/>
      <c r="M150" s="139"/>
      <c r="N150" s="139"/>
      <c r="O150" s="143">
        <f>SUM(L150:N150)</f>
        <v>0</v>
      </c>
      <c r="P150" s="143">
        <f>SUM(K150-O150)</f>
        <v>0</v>
      </c>
      <c r="Q150" s="97"/>
      <c r="R150" s="143">
        <f>SUM(P150+Q150)</f>
        <v>0</v>
      </c>
      <c r="S150" s="97"/>
      <c r="T150" s="97"/>
      <c r="U150" s="97"/>
      <c r="V150" s="97"/>
      <c r="W150" s="143">
        <f>SUM(T150:V150)</f>
        <v>0</v>
      </c>
      <c r="X150" s="143">
        <f>R150-W150</f>
        <v>0</v>
      </c>
      <c r="Y150" s="97"/>
      <c r="Z150" s="97"/>
      <c r="AA150" s="97"/>
      <c r="AB150" s="97"/>
      <c r="AC150" s="97"/>
      <c r="AD150" s="143">
        <f>Y150-SUM(Z150:AC150)</f>
        <v>0</v>
      </c>
      <c r="AE150" s="97"/>
      <c r="AF150" s="143">
        <f>SUM(AD150-AE150)</f>
        <v>0</v>
      </c>
    </row>
    <row r="151" spans="1:32" s="137" customFormat="1" ht="12.75" hidden="1">
      <c r="A151" s="158"/>
      <c r="B151" s="167"/>
      <c r="C151" s="168"/>
      <c r="D151" s="168"/>
      <c r="E151" s="169"/>
      <c r="F151" s="169"/>
      <c r="G151" s="170"/>
      <c r="H151" s="170"/>
      <c r="I151" s="170"/>
      <c r="J151" s="170"/>
      <c r="K151" s="143">
        <f>SUM(G151:I151)</f>
        <v>0</v>
      </c>
      <c r="L151" s="170"/>
      <c r="M151" s="170"/>
      <c r="N151" s="170"/>
      <c r="O151" s="143">
        <f>SUM(L151:N151)</f>
        <v>0</v>
      </c>
      <c r="P151" s="143">
        <f>SUM(K151-O151)</f>
        <v>0</v>
      </c>
      <c r="Q151" s="171"/>
      <c r="R151" s="143">
        <f>SUM(P151+Q151)</f>
        <v>0</v>
      </c>
      <c r="S151" s="171"/>
      <c r="T151" s="171"/>
      <c r="U151" s="171"/>
      <c r="V151" s="171"/>
      <c r="W151" s="143">
        <f>SUM(T151:V151)</f>
        <v>0</v>
      </c>
      <c r="X151" s="143">
        <f>R151-W151</f>
        <v>0</v>
      </c>
      <c r="Y151" s="168"/>
      <c r="Z151" s="171"/>
      <c r="AA151" s="171"/>
      <c r="AB151" s="171"/>
      <c r="AC151" s="171"/>
      <c r="AD151" s="144">
        <f>Y151-SUM(Z151:AC151)</f>
        <v>0</v>
      </c>
      <c r="AE151" s="171"/>
      <c r="AF151" s="144">
        <f>SUM(AD151-AE151)</f>
        <v>0</v>
      </c>
    </row>
    <row r="152" spans="1:32" ht="12.75">
      <c r="A152" s="80">
        <f>COUNT(A8:A151)</f>
        <v>0</v>
      </c>
      <c r="B152" s="80"/>
      <c r="C152" s="80"/>
      <c r="D152" s="80"/>
      <c r="E152" s="81"/>
      <c r="F152" s="81"/>
      <c r="G152" s="98">
        <f>SUM(G8:G151)</f>
        <v>0</v>
      </c>
      <c r="H152" s="98">
        <f>SUM(H8:H151)</f>
        <v>0</v>
      </c>
      <c r="I152" s="98">
        <f>SUM(I8:I151)</f>
        <v>0</v>
      </c>
      <c r="J152" s="98">
        <f>SUM(J8:J151)</f>
        <v>0</v>
      </c>
      <c r="K152" s="98">
        <f>SUM(G152:I152)</f>
        <v>0</v>
      </c>
      <c r="L152" s="98"/>
      <c r="M152" s="98"/>
      <c r="N152" s="98"/>
      <c r="O152" s="98">
        <f>SUM(O8:O151)</f>
        <v>0</v>
      </c>
      <c r="P152" s="98">
        <f>SUM(K152-O152)</f>
        <v>0</v>
      </c>
      <c r="Q152" s="98">
        <f aca="true" t="shared" si="38" ref="Q152:V152">SUM(Q8:Q151)</f>
        <v>0</v>
      </c>
      <c r="R152" s="98">
        <f t="shared" si="38"/>
        <v>0</v>
      </c>
      <c r="S152" s="98">
        <f t="shared" si="38"/>
        <v>0</v>
      </c>
      <c r="T152" s="98">
        <f t="shared" si="38"/>
        <v>0</v>
      </c>
      <c r="U152" s="98">
        <f t="shared" si="38"/>
        <v>0</v>
      </c>
      <c r="V152" s="98">
        <f t="shared" si="38"/>
        <v>0</v>
      </c>
      <c r="W152" s="98">
        <f>SUM(T152:V152)</f>
        <v>0</v>
      </c>
      <c r="X152" s="98">
        <f>R152-W152</f>
        <v>0</v>
      </c>
      <c r="Y152" s="98">
        <f>SUM(Y8:Y151)</f>
        <v>0</v>
      </c>
      <c r="Z152" s="98">
        <f>SUM(Z8:Z151)</f>
        <v>0</v>
      </c>
      <c r="AA152" s="98">
        <f>SUM(AA8:AA151)</f>
        <v>0</v>
      </c>
      <c r="AB152" s="98">
        <f>SUM(AB8:AB151)</f>
        <v>0</v>
      </c>
      <c r="AC152" s="98">
        <f>SUM(AC8:AC151)</f>
        <v>0</v>
      </c>
      <c r="AD152" s="98">
        <f>Y152-SUM(Z151:AC152)</f>
        <v>0</v>
      </c>
      <c r="AE152" s="98">
        <f>SUM(AE8:AE151)</f>
        <v>0</v>
      </c>
      <c r="AF152" s="98">
        <f>SUM(AF8:AF151)</f>
        <v>0</v>
      </c>
    </row>
    <row r="153" ht="12.75">
      <c r="AA153" s="100"/>
    </row>
  </sheetData>
  <sheetProtection password="EE53" sheet="1" objects="1" scenarios="1"/>
  <mergeCells count="32">
    <mergeCell ref="E5:F5"/>
    <mergeCell ref="A1:AE1"/>
    <mergeCell ref="AE3:AE4"/>
    <mergeCell ref="AF3:AF4"/>
    <mergeCell ref="AA3:AA4"/>
    <mergeCell ref="AB3:AB4"/>
    <mergeCell ref="AC3:AC4"/>
    <mergeCell ref="AD3:AD4"/>
    <mergeCell ref="W3:W4"/>
    <mergeCell ref="X3:X4"/>
    <mergeCell ref="G3:G4"/>
    <mergeCell ref="H3:H4"/>
    <mergeCell ref="T3:T4"/>
    <mergeCell ref="U3:U4"/>
    <mergeCell ref="O3:O4"/>
    <mergeCell ref="P3:P4"/>
    <mergeCell ref="Q3:Q4"/>
    <mergeCell ref="I3:I4"/>
    <mergeCell ref="J3:J4"/>
    <mergeCell ref="A3:A4"/>
    <mergeCell ref="B3:B4"/>
    <mergeCell ref="C3:C4"/>
    <mergeCell ref="E3:F3"/>
    <mergeCell ref="Z3:Z4"/>
    <mergeCell ref="R3:R4"/>
    <mergeCell ref="S3:S4"/>
    <mergeCell ref="K3:K4"/>
    <mergeCell ref="V3:V4"/>
    <mergeCell ref="M3:M4"/>
    <mergeCell ref="N3:N4"/>
    <mergeCell ref="L3:L4"/>
    <mergeCell ref="Y3:Y4"/>
  </mergeCells>
  <dataValidations count="12">
    <dataValidation type="date" operator="lessThanOrEqual" allowBlank="1" showInputMessage="1" showErrorMessage="1" error="Cannot be a future date&#10;" sqref="E152">
      <formula1>TODAY()</formula1>
    </dataValidation>
    <dataValidation type="whole" operator="greaterThanOrEqual" allowBlank="1" showInputMessage="1" showErrorMessage="1" error="Amount cannot be negative" sqref="Q152:AC152 G152:J152 AE152:AF152 L152:N152 AF2 O7:P152 AD7:AD152 K7:K152 K2 O2:P2 AD2 AF7:AF151">
      <formula1>0</formula1>
    </dataValidation>
    <dataValidation type="decimal" operator="greaterThanOrEqual" allowBlank="1" showInputMessage="1" showErrorMessage="1" error="Amount cannot be negative" sqref="L7:N151 G7:J151 S2:X2 L2:N2 G2:J2 S7:X151">
      <formula1>0</formula1>
    </dataValidation>
    <dataValidation type="decimal" allowBlank="1" showInputMessage="1" showErrorMessage="1" sqref="Q7:Q151 Q2">
      <formula1>-999999999999999</formula1>
      <formula2>999999999999999</formula2>
    </dataValidation>
    <dataValidation type="decimal" operator="greaterThanOrEqual" allowBlank="1" showInputMessage="1" showErrorMessage="1" error="Amount cannot be negative" sqref="R2 R7:R151">
      <formula1>999999999999999</formula1>
    </dataValidation>
    <dataValidation type="decimal" operator="greaterThanOrEqual" allowBlank="1" showInputMessage="1" showErrorMessage="1" prompt="Enter positive numeric value" error="Enter positive numeric value" sqref="AE7:AE151 Y7:AC151 AE2 Y2:AC2">
      <formula1>0</formula1>
    </dataValidation>
    <dataValidation type="date" allowBlank="1" showInputMessage="1" showErrorMessage="1" error="Cannot be a future date&#10;" sqref="E2:F2 E7:F7 E151:F151">
      <formula1>29221</formula1>
      <formula2>TODAY()</formula2>
    </dataValidation>
    <dataValidation type="textLength" operator="lessThanOrEqual" allowBlank="1" showInputMessage="1" showErrorMessage="1" prompt="Maximum Length = 15" error="Maximum Length = 15" sqref="D8:D151">
      <formula1>15</formula1>
    </dataValidation>
    <dataValidation type="textLength" operator="lessThanOrEqual" allowBlank="1" showInputMessage="1" showErrorMessage="1" prompt="Maximum Length = 75" error="Maximum Length = 75" sqref="C8:C151">
      <formula1>75</formula1>
    </dataValidation>
    <dataValidation allowBlank="1" showInputMessage="1" showErrorMessage="1" prompt="Correct PAN should be mentioned. If PAN not available then mention - PANNOTAVBL. For incorrect PAN mention - PANINVALID. For PAN  applied cases mention - PANAPPLIED." sqref="B9:B150"/>
    <dataValidation allowBlank="1" showInputMessage="1" showErrorMessage="1" prompt="Correct PAN should be mentioned. If PAN not available then mention - PANNOTAVBL. For incorrect PAN mention - PANINVALID. For PAN  applied cases mention - PANAPPLIED" sqref="B8"/>
    <dataValidation type="date" allowBlank="1" showInputMessage="1" showErrorMessage="1" prompt="Cannot be a future date.  Enter date in dd-mmm-yyyy format, eg 31-Jul-2005" error="Cannot be a future date.  Enter date in dd-mmm-yyyy format, eg, 09-Sep-2004&#10;" sqref="E8:F150">
      <formula1>1</formula1>
      <formula2>TODAY()</formula2>
    </dataValidation>
  </dataValidations>
  <printOptions/>
  <pageMargins left="0.75" right="0.75" top="1" bottom="1" header="0.5" footer="0.5"/>
  <pageSetup horizontalDpi="600" verticalDpi="600" orientation="landscape" scale="72" r:id="rId2"/>
  <colBreaks count="1" manualBreakCount="1">
    <brk id="16" max="10" man="1"/>
  </colBreaks>
  <drawing r:id="rId1"/>
</worksheet>
</file>

<file path=xl/worksheets/sheet6.xml><?xml version="1.0" encoding="utf-8"?>
<worksheet xmlns="http://schemas.openxmlformats.org/spreadsheetml/2006/main" xmlns:r="http://schemas.openxmlformats.org/officeDocument/2006/relationships">
  <sheetPr codeName="Sheet51"/>
  <dimension ref="A1:Q163"/>
  <sheetViews>
    <sheetView workbookViewId="0" topLeftCell="A1">
      <pane ySplit="8" topLeftCell="BM9" activePane="bottomLeft" state="frozen"/>
      <selection pane="topLeft" activeCell="A1" sqref="A1"/>
      <selection pane="bottomLeft" activeCell="A9" sqref="A9"/>
    </sheetView>
  </sheetViews>
  <sheetFormatPr defaultColWidth="9.140625" defaultRowHeight="12.75"/>
  <cols>
    <col min="2" max="2" width="25.28125" style="0" customWidth="1"/>
    <col min="3" max="5" width="11.7109375" style="0" customWidth="1"/>
    <col min="6" max="7" width="12.7109375" style="0" customWidth="1"/>
    <col min="8" max="8" width="11.7109375" style="0" customWidth="1"/>
    <col min="9" max="9" width="12.7109375" style="0" customWidth="1"/>
    <col min="10" max="10" width="15.140625" style="0" customWidth="1"/>
    <col min="11" max="15" width="11.7109375" style="0" customWidth="1"/>
    <col min="16" max="16" width="12.7109375" style="0" customWidth="1"/>
  </cols>
  <sheetData>
    <row r="1" spans="1:17" s="64" customFormat="1" ht="18">
      <c r="A1" s="183"/>
      <c r="B1" s="418" t="s">
        <v>848</v>
      </c>
      <c r="C1" s="418"/>
      <c r="D1" s="418"/>
      <c r="E1" s="418"/>
      <c r="F1" s="418"/>
      <c r="G1" s="418"/>
      <c r="H1" s="418"/>
      <c r="I1" s="418"/>
      <c r="J1" s="418"/>
      <c r="K1" s="418"/>
      <c r="L1" s="418"/>
      <c r="M1" s="418"/>
      <c r="N1" s="418"/>
      <c r="O1" s="418"/>
      <c r="P1" s="418"/>
      <c r="Q1" s="418"/>
    </row>
    <row r="2" spans="1:17" s="65" customFormat="1" ht="12.75">
      <c r="A2" s="184"/>
      <c r="B2" s="184" t="s">
        <v>847</v>
      </c>
      <c r="C2" s="184"/>
      <c r="D2" s="184"/>
      <c r="E2" s="184"/>
      <c r="F2" s="184"/>
      <c r="G2" s="184"/>
      <c r="H2" s="184"/>
      <c r="I2" s="184"/>
      <c r="J2" s="184"/>
      <c r="K2" s="184"/>
      <c r="L2" s="184"/>
      <c r="M2" s="184"/>
      <c r="N2" s="184"/>
      <c r="O2" s="184"/>
      <c r="P2" s="184"/>
      <c r="Q2" s="184"/>
    </row>
    <row r="3" spans="1:17" s="64" customFormat="1" ht="12.75">
      <c r="A3" s="183"/>
      <c r="B3" s="131"/>
      <c r="C3" s="134"/>
      <c r="D3" s="134"/>
      <c r="E3" s="134"/>
      <c r="F3" s="134">
        <f>E3*10%</f>
        <v>0</v>
      </c>
      <c r="G3" s="134">
        <f>D3+F3</f>
        <v>0</v>
      </c>
      <c r="H3" s="134"/>
      <c r="I3" s="134">
        <f>IF(C3&gt;0,(C3-H3),(G3-H3))</f>
        <v>0</v>
      </c>
      <c r="J3" s="134"/>
      <c r="K3" s="134"/>
      <c r="L3" s="134"/>
      <c r="M3" s="134"/>
      <c r="N3" s="134"/>
      <c r="O3" s="134"/>
      <c r="P3" s="134">
        <f>SUM(I3:O3)</f>
        <v>0</v>
      </c>
      <c r="Q3" s="183"/>
    </row>
    <row r="4" spans="1:17" s="101" customFormat="1" ht="36.75" customHeight="1">
      <c r="A4" s="408" t="s">
        <v>5</v>
      </c>
      <c r="B4" s="419" t="s">
        <v>491</v>
      </c>
      <c r="C4" s="411" t="s">
        <v>552</v>
      </c>
      <c r="D4" s="420"/>
      <c r="E4" s="420"/>
      <c r="F4" s="420"/>
      <c r="G4" s="412"/>
      <c r="H4" s="408" t="s">
        <v>553</v>
      </c>
      <c r="I4" s="408" t="s">
        <v>554</v>
      </c>
      <c r="J4" s="408" t="s">
        <v>157</v>
      </c>
      <c r="K4" s="408" t="s">
        <v>158</v>
      </c>
      <c r="L4" s="408" t="s">
        <v>555</v>
      </c>
      <c r="M4" s="408" t="s">
        <v>556</v>
      </c>
      <c r="N4" s="408" t="s">
        <v>557</v>
      </c>
      <c r="O4" s="408" t="s">
        <v>558</v>
      </c>
      <c r="P4" s="424" t="s">
        <v>559</v>
      </c>
      <c r="Q4" s="189"/>
    </row>
    <row r="5" spans="1:17" s="101" customFormat="1" ht="12.75" customHeight="1">
      <c r="A5" s="422"/>
      <c r="B5" s="419"/>
      <c r="C5" s="408" t="s">
        <v>560</v>
      </c>
      <c r="D5" s="410" t="s">
        <v>561</v>
      </c>
      <c r="E5" s="410"/>
      <c r="F5" s="410"/>
      <c r="G5" s="410"/>
      <c r="H5" s="421"/>
      <c r="I5" s="421"/>
      <c r="J5" s="421"/>
      <c r="K5" s="421"/>
      <c r="L5" s="421"/>
      <c r="M5" s="421"/>
      <c r="N5" s="421"/>
      <c r="O5" s="421"/>
      <c r="P5" s="425"/>
      <c r="Q5" s="189"/>
    </row>
    <row r="6" spans="1:17" s="205" customFormat="1" ht="168.75" customHeight="1">
      <c r="A6" s="423"/>
      <c r="B6" s="419"/>
      <c r="C6" s="409"/>
      <c r="D6" s="173" t="s">
        <v>562</v>
      </c>
      <c r="E6" s="173" t="s">
        <v>563</v>
      </c>
      <c r="F6" s="173" t="s">
        <v>564</v>
      </c>
      <c r="G6" s="173" t="s">
        <v>565</v>
      </c>
      <c r="H6" s="409"/>
      <c r="I6" s="409"/>
      <c r="J6" s="409"/>
      <c r="K6" s="409"/>
      <c r="L6" s="409"/>
      <c r="M6" s="409"/>
      <c r="N6" s="409"/>
      <c r="O6" s="409"/>
      <c r="P6" s="426"/>
      <c r="Q6" s="204"/>
    </row>
    <row r="7" spans="1:17" s="64" customFormat="1" ht="12.75">
      <c r="A7" s="185">
        <v>354</v>
      </c>
      <c r="B7" s="186">
        <v>-353</v>
      </c>
      <c r="C7" s="190">
        <v>-355</v>
      </c>
      <c r="D7" s="186">
        <v>-356</v>
      </c>
      <c r="E7" s="186">
        <v>-357</v>
      </c>
      <c r="F7" s="186">
        <v>-358</v>
      </c>
      <c r="G7" s="186">
        <v>-359</v>
      </c>
      <c r="H7" s="186">
        <v>-360</v>
      </c>
      <c r="I7" s="186">
        <v>-361</v>
      </c>
      <c r="J7" s="186">
        <v>-362</v>
      </c>
      <c r="K7" s="186">
        <v>-363</v>
      </c>
      <c r="L7" s="186">
        <v>-364</v>
      </c>
      <c r="M7" s="186">
        <v>-365</v>
      </c>
      <c r="N7" s="186">
        <v>-366</v>
      </c>
      <c r="O7" s="186">
        <v>-367</v>
      </c>
      <c r="P7" s="186">
        <v>-368</v>
      </c>
      <c r="Q7" s="183"/>
    </row>
    <row r="8" spans="1:17" s="17" customFormat="1" ht="12.75" hidden="1">
      <c r="A8" s="102">
        <v>1</v>
      </c>
      <c r="B8" s="103" t="s">
        <v>846</v>
      </c>
      <c r="C8" s="104">
        <v>0</v>
      </c>
      <c r="D8" s="104">
        <v>1000</v>
      </c>
      <c r="E8" s="104">
        <v>10000</v>
      </c>
      <c r="F8" s="104">
        <v>1000</v>
      </c>
      <c r="G8" s="104">
        <v>2000</v>
      </c>
      <c r="H8" s="104">
        <v>2000</v>
      </c>
      <c r="I8" s="104">
        <v>0</v>
      </c>
      <c r="J8" s="104">
        <v>0</v>
      </c>
      <c r="K8" s="104">
        <v>1000</v>
      </c>
      <c r="L8" s="104">
        <v>0</v>
      </c>
      <c r="M8" s="104">
        <v>1000</v>
      </c>
      <c r="N8" s="104">
        <v>0</v>
      </c>
      <c r="O8" s="104">
        <v>0</v>
      </c>
      <c r="P8" s="104">
        <v>2000</v>
      </c>
      <c r="Q8" s="17">
        <v>6500</v>
      </c>
    </row>
    <row r="9" spans="1:16" s="137" customFormat="1" ht="12.75">
      <c r="A9" s="71"/>
      <c r="B9" s="79"/>
      <c r="C9" s="123"/>
      <c r="D9" s="123"/>
      <c r="E9" s="123"/>
      <c r="F9" s="172">
        <f aca="true" t="shared" si="0" ref="F9:F14">E9*10%</f>
        <v>0</v>
      </c>
      <c r="G9" s="172">
        <f aca="true" t="shared" si="1" ref="G9:G14">D9+F9</f>
        <v>0</v>
      </c>
      <c r="H9" s="123"/>
      <c r="I9" s="172">
        <f aca="true" t="shared" si="2" ref="I9:I14">IF(C9&gt;0,(C9-H9),(G9-H9))</f>
        <v>0</v>
      </c>
      <c r="J9" s="123"/>
      <c r="K9" s="123"/>
      <c r="L9" s="123"/>
      <c r="M9" s="123"/>
      <c r="N9" s="123"/>
      <c r="O9" s="123"/>
      <c r="P9" s="172">
        <f aca="true" t="shared" si="3" ref="P9:P14">SUM(I9:O9)</f>
        <v>0</v>
      </c>
    </row>
    <row r="10" spans="1:16" s="137" customFormat="1" ht="12.75">
      <c r="A10" s="71"/>
      <c r="B10" s="79"/>
      <c r="C10" s="123"/>
      <c r="D10" s="123"/>
      <c r="E10" s="123"/>
      <c r="F10" s="172">
        <f t="shared" si="0"/>
        <v>0</v>
      </c>
      <c r="G10" s="172">
        <f t="shared" si="1"/>
        <v>0</v>
      </c>
      <c r="H10" s="123"/>
      <c r="I10" s="172">
        <f t="shared" si="2"/>
        <v>0</v>
      </c>
      <c r="J10" s="123"/>
      <c r="K10" s="123"/>
      <c r="L10" s="123"/>
      <c r="M10" s="123"/>
      <c r="N10" s="123"/>
      <c r="O10" s="123"/>
      <c r="P10" s="172">
        <f t="shared" si="3"/>
        <v>0</v>
      </c>
    </row>
    <row r="11" spans="1:16" s="137" customFormat="1" ht="12.75">
      <c r="A11" s="71"/>
      <c r="B11" s="79"/>
      <c r="C11" s="123"/>
      <c r="D11" s="123"/>
      <c r="E11" s="123"/>
      <c r="F11" s="172">
        <f t="shared" si="0"/>
        <v>0</v>
      </c>
      <c r="G11" s="172">
        <f t="shared" si="1"/>
        <v>0</v>
      </c>
      <c r="H11" s="123"/>
      <c r="I11" s="172">
        <f t="shared" si="2"/>
        <v>0</v>
      </c>
      <c r="J11" s="123"/>
      <c r="K11" s="123"/>
      <c r="L11" s="123"/>
      <c r="M11" s="123"/>
      <c r="N11" s="123"/>
      <c r="O11" s="123"/>
      <c r="P11" s="172">
        <f t="shared" si="3"/>
        <v>0</v>
      </c>
    </row>
    <row r="12" spans="1:16" s="137" customFormat="1" ht="12.75">
      <c r="A12" s="71"/>
      <c r="B12" s="79"/>
      <c r="C12" s="123"/>
      <c r="D12" s="123"/>
      <c r="E12" s="123"/>
      <c r="F12" s="172">
        <f t="shared" si="0"/>
        <v>0</v>
      </c>
      <c r="G12" s="172">
        <f t="shared" si="1"/>
        <v>0</v>
      </c>
      <c r="H12" s="123"/>
      <c r="I12" s="172">
        <f t="shared" si="2"/>
        <v>0</v>
      </c>
      <c r="J12" s="123"/>
      <c r="K12" s="123"/>
      <c r="L12" s="123"/>
      <c r="M12" s="123"/>
      <c r="N12" s="123"/>
      <c r="O12" s="123"/>
      <c r="P12" s="172">
        <f t="shared" si="3"/>
        <v>0</v>
      </c>
    </row>
    <row r="13" spans="1:16" s="137" customFormat="1" ht="12.75">
      <c r="A13" s="71"/>
      <c r="B13" s="79"/>
      <c r="C13" s="123"/>
      <c r="D13" s="123"/>
      <c r="E13" s="123"/>
      <c r="F13" s="172">
        <f t="shared" si="0"/>
        <v>0</v>
      </c>
      <c r="G13" s="172">
        <f t="shared" si="1"/>
        <v>0</v>
      </c>
      <c r="H13" s="123"/>
      <c r="I13" s="172">
        <f t="shared" si="2"/>
        <v>0</v>
      </c>
      <c r="J13" s="123"/>
      <c r="K13" s="123"/>
      <c r="L13" s="123"/>
      <c r="M13" s="123"/>
      <c r="N13" s="123"/>
      <c r="O13" s="123"/>
      <c r="P13" s="172">
        <f t="shared" si="3"/>
        <v>0</v>
      </c>
    </row>
    <row r="14" spans="1:16" s="137" customFormat="1" ht="12.75">
      <c r="A14" s="71"/>
      <c r="B14" s="79"/>
      <c r="C14" s="123"/>
      <c r="D14" s="123"/>
      <c r="E14" s="123"/>
      <c r="F14" s="172">
        <f t="shared" si="0"/>
        <v>0</v>
      </c>
      <c r="G14" s="172">
        <f t="shared" si="1"/>
        <v>0</v>
      </c>
      <c r="H14" s="123"/>
      <c r="I14" s="172">
        <f t="shared" si="2"/>
        <v>0</v>
      </c>
      <c r="J14" s="123"/>
      <c r="K14" s="123"/>
      <c r="L14" s="123"/>
      <c r="M14" s="123"/>
      <c r="N14" s="123"/>
      <c r="O14" s="123"/>
      <c r="P14" s="172">
        <f t="shared" si="3"/>
        <v>0</v>
      </c>
    </row>
    <row r="15" spans="1:16" ht="12.75">
      <c r="A15" s="71"/>
      <c r="B15" s="79"/>
      <c r="C15" s="123"/>
      <c r="D15" s="123"/>
      <c r="E15" s="123"/>
      <c r="F15" s="141">
        <f aca="true" t="shared" si="4" ref="F15:F44">E15*10%</f>
        <v>0</v>
      </c>
      <c r="G15" s="141">
        <f aca="true" t="shared" si="5" ref="G15:G44">D15+F15</f>
        <v>0</v>
      </c>
      <c r="H15" s="123"/>
      <c r="I15" s="141">
        <f aca="true" t="shared" si="6" ref="I15:I77">IF(C15&gt;0,(C15-H15),(G15-H15))</f>
        <v>0</v>
      </c>
      <c r="J15" s="123"/>
      <c r="K15" s="123"/>
      <c r="L15" s="123"/>
      <c r="M15" s="123"/>
      <c r="N15" s="123"/>
      <c r="O15" s="123"/>
      <c r="P15" s="141">
        <f aca="true" t="shared" si="7" ref="P15:P44">SUM(I15:O15)</f>
        <v>0</v>
      </c>
    </row>
    <row r="16" spans="1:16" ht="12.75">
      <c r="A16" s="71"/>
      <c r="B16" s="79"/>
      <c r="C16" s="123"/>
      <c r="D16" s="123"/>
      <c r="E16" s="123"/>
      <c r="F16" s="141">
        <f t="shared" si="4"/>
        <v>0</v>
      </c>
      <c r="G16" s="141">
        <f t="shared" si="5"/>
        <v>0</v>
      </c>
      <c r="H16" s="123"/>
      <c r="I16" s="141">
        <f t="shared" si="6"/>
        <v>0</v>
      </c>
      <c r="J16" s="123"/>
      <c r="K16" s="123"/>
      <c r="L16" s="123"/>
      <c r="M16" s="123"/>
      <c r="N16" s="123"/>
      <c r="O16" s="123"/>
      <c r="P16" s="141">
        <f t="shared" si="7"/>
        <v>0</v>
      </c>
    </row>
    <row r="17" spans="1:16" ht="12.75">
      <c r="A17" s="71"/>
      <c r="B17" s="79"/>
      <c r="C17" s="123"/>
      <c r="D17" s="123"/>
      <c r="E17" s="123"/>
      <c r="F17" s="141">
        <f t="shared" si="4"/>
        <v>0</v>
      </c>
      <c r="G17" s="141">
        <f t="shared" si="5"/>
        <v>0</v>
      </c>
      <c r="H17" s="123"/>
      <c r="I17" s="141">
        <f t="shared" si="6"/>
        <v>0</v>
      </c>
      <c r="J17" s="123"/>
      <c r="K17" s="123"/>
      <c r="L17" s="123"/>
      <c r="M17" s="123"/>
      <c r="N17" s="123"/>
      <c r="O17" s="123"/>
      <c r="P17" s="141">
        <f t="shared" si="7"/>
        <v>0</v>
      </c>
    </row>
    <row r="18" spans="1:16" ht="12.75">
      <c r="A18" s="71"/>
      <c r="B18" s="79"/>
      <c r="C18" s="123"/>
      <c r="D18" s="123"/>
      <c r="E18" s="123"/>
      <c r="F18" s="141">
        <f t="shared" si="4"/>
        <v>0</v>
      </c>
      <c r="G18" s="141">
        <f t="shared" si="5"/>
        <v>0</v>
      </c>
      <c r="H18" s="123"/>
      <c r="I18" s="141">
        <f t="shared" si="6"/>
        <v>0</v>
      </c>
      <c r="J18" s="123"/>
      <c r="K18" s="123"/>
      <c r="L18" s="123"/>
      <c r="M18" s="123"/>
      <c r="N18" s="123"/>
      <c r="O18" s="123"/>
      <c r="P18" s="141">
        <f t="shared" si="7"/>
        <v>0</v>
      </c>
    </row>
    <row r="19" spans="1:16" ht="12.75">
      <c r="A19" s="71"/>
      <c r="B19" s="79"/>
      <c r="C19" s="123"/>
      <c r="D19" s="123"/>
      <c r="E19" s="123"/>
      <c r="F19" s="141">
        <f t="shared" si="4"/>
        <v>0</v>
      </c>
      <c r="G19" s="141">
        <f t="shared" si="5"/>
        <v>0</v>
      </c>
      <c r="H19" s="123"/>
      <c r="I19" s="141">
        <f t="shared" si="6"/>
        <v>0</v>
      </c>
      <c r="J19" s="123"/>
      <c r="K19" s="123"/>
      <c r="L19" s="123"/>
      <c r="M19" s="123"/>
      <c r="N19" s="123"/>
      <c r="O19" s="123"/>
      <c r="P19" s="141">
        <f t="shared" si="7"/>
        <v>0</v>
      </c>
    </row>
    <row r="20" spans="1:16" ht="12.75">
      <c r="A20" s="71"/>
      <c r="B20" s="79"/>
      <c r="C20" s="123"/>
      <c r="D20" s="123"/>
      <c r="E20" s="123"/>
      <c r="F20" s="141">
        <f t="shared" si="4"/>
        <v>0</v>
      </c>
      <c r="G20" s="141">
        <f t="shared" si="5"/>
        <v>0</v>
      </c>
      <c r="H20" s="123"/>
      <c r="I20" s="141">
        <f t="shared" si="6"/>
        <v>0</v>
      </c>
      <c r="J20" s="123"/>
      <c r="K20" s="123"/>
      <c r="L20" s="123"/>
      <c r="M20" s="123"/>
      <c r="N20" s="123"/>
      <c r="O20" s="123"/>
      <c r="P20" s="141">
        <f t="shared" si="7"/>
        <v>0</v>
      </c>
    </row>
    <row r="21" spans="1:16" ht="12.75">
      <c r="A21" s="71"/>
      <c r="B21" s="79"/>
      <c r="C21" s="123"/>
      <c r="D21" s="123"/>
      <c r="E21" s="123"/>
      <c r="F21" s="141">
        <f t="shared" si="4"/>
        <v>0</v>
      </c>
      <c r="G21" s="141">
        <f t="shared" si="5"/>
        <v>0</v>
      </c>
      <c r="H21" s="123"/>
      <c r="I21" s="141">
        <f t="shared" si="6"/>
        <v>0</v>
      </c>
      <c r="J21" s="123"/>
      <c r="K21" s="123"/>
      <c r="L21" s="123"/>
      <c r="M21" s="123"/>
      <c r="N21" s="123"/>
      <c r="O21" s="123"/>
      <c r="P21" s="141">
        <f t="shared" si="7"/>
        <v>0</v>
      </c>
    </row>
    <row r="22" spans="1:16" ht="12.75">
      <c r="A22" s="71"/>
      <c r="B22" s="79"/>
      <c r="C22" s="123"/>
      <c r="D22" s="123"/>
      <c r="E22" s="123"/>
      <c r="F22" s="141">
        <f t="shared" si="4"/>
        <v>0</v>
      </c>
      <c r="G22" s="141">
        <f t="shared" si="5"/>
        <v>0</v>
      </c>
      <c r="H22" s="123"/>
      <c r="I22" s="141">
        <f t="shared" si="6"/>
        <v>0</v>
      </c>
      <c r="J22" s="123"/>
      <c r="K22" s="123"/>
      <c r="L22" s="123"/>
      <c r="M22" s="123"/>
      <c r="N22" s="123"/>
      <c r="O22" s="123"/>
      <c r="P22" s="141">
        <f t="shared" si="7"/>
        <v>0</v>
      </c>
    </row>
    <row r="23" spans="1:16" ht="12.75">
      <c r="A23" s="71"/>
      <c r="B23" s="79"/>
      <c r="C23" s="123"/>
      <c r="D23" s="123"/>
      <c r="E23" s="123"/>
      <c r="F23" s="141">
        <f t="shared" si="4"/>
        <v>0</v>
      </c>
      <c r="G23" s="141">
        <f t="shared" si="5"/>
        <v>0</v>
      </c>
      <c r="H23" s="123"/>
      <c r="I23" s="141">
        <f t="shared" si="6"/>
        <v>0</v>
      </c>
      <c r="J23" s="123"/>
      <c r="K23" s="123"/>
      <c r="L23" s="123"/>
      <c r="M23" s="123"/>
      <c r="N23" s="123"/>
      <c r="O23" s="123"/>
      <c r="P23" s="141">
        <f t="shared" si="7"/>
        <v>0</v>
      </c>
    </row>
    <row r="24" spans="1:16" ht="12.75">
      <c r="A24" s="71"/>
      <c r="B24" s="79"/>
      <c r="C24" s="123"/>
      <c r="D24" s="123"/>
      <c r="E24" s="123"/>
      <c r="F24" s="141">
        <f t="shared" si="4"/>
        <v>0</v>
      </c>
      <c r="G24" s="141">
        <f t="shared" si="5"/>
        <v>0</v>
      </c>
      <c r="H24" s="123"/>
      <c r="I24" s="141">
        <f t="shared" si="6"/>
        <v>0</v>
      </c>
      <c r="J24" s="123"/>
      <c r="K24" s="123"/>
      <c r="L24" s="123"/>
      <c r="M24" s="123"/>
      <c r="N24" s="123"/>
      <c r="O24" s="123"/>
      <c r="P24" s="141">
        <f t="shared" si="7"/>
        <v>0</v>
      </c>
    </row>
    <row r="25" spans="1:16" ht="12.75">
      <c r="A25" s="71"/>
      <c r="B25" s="79"/>
      <c r="C25" s="123"/>
      <c r="D25" s="123"/>
      <c r="E25" s="123"/>
      <c r="F25" s="141">
        <f t="shared" si="4"/>
        <v>0</v>
      </c>
      <c r="G25" s="141">
        <f t="shared" si="5"/>
        <v>0</v>
      </c>
      <c r="H25" s="123"/>
      <c r="I25" s="141">
        <f t="shared" si="6"/>
        <v>0</v>
      </c>
      <c r="J25" s="123"/>
      <c r="K25" s="123"/>
      <c r="L25" s="123"/>
      <c r="M25" s="123"/>
      <c r="N25" s="123"/>
      <c r="O25" s="123"/>
      <c r="P25" s="141">
        <f t="shared" si="7"/>
        <v>0</v>
      </c>
    </row>
    <row r="26" spans="1:16" ht="12.75">
      <c r="A26" s="71"/>
      <c r="B26" s="79"/>
      <c r="C26" s="123"/>
      <c r="D26" s="123"/>
      <c r="E26" s="123"/>
      <c r="F26" s="141">
        <f t="shared" si="4"/>
        <v>0</v>
      </c>
      <c r="G26" s="141">
        <f t="shared" si="5"/>
        <v>0</v>
      </c>
      <c r="H26" s="123"/>
      <c r="I26" s="141">
        <f t="shared" si="6"/>
        <v>0</v>
      </c>
      <c r="J26" s="123"/>
      <c r="K26" s="123"/>
      <c r="L26" s="123"/>
      <c r="M26" s="123"/>
      <c r="N26" s="123"/>
      <c r="O26" s="123"/>
      <c r="P26" s="141">
        <f t="shared" si="7"/>
        <v>0</v>
      </c>
    </row>
    <row r="27" spans="1:16" ht="12.75">
      <c r="A27" s="71"/>
      <c r="B27" s="79"/>
      <c r="C27" s="123"/>
      <c r="D27" s="123"/>
      <c r="E27" s="123"/>
      <c r="F27" s="141">
        <f t="shared" si="4"/>
        <v>0</v>
      </c>
      <c r="G27" s="141">
        <f t="shared" si="5"/>
        <v>0</v>
      </c>
      <c r="H27" s="123"/>
      <c r="I27" s="141">
        <f t="shared" si="6"/>
        <v>0</v>
      </c>
      <c r="J27" s="123"/>
      <c r="K27" s="123"/>
      <c r="L27" s="123"/>
      <c r="M27" s="123"/>
      <c r="N27" s="123"/>
      <c r="O27" s="123"/>
      <c r="P27" s="141">
        <f t="shared" si="7"/>
        <v>0</v>
      </c>
    </row>
    <row r="28" spans="1:16" ht="12.75">
      <c r="A28" s="71"/>
      <c r="B28" s="79"/>
      <c r="C28" s="123"/>
      <c r="D28" s="123"/>
      <c r="E28" s="123"/>
      <c r="F28" s="141">
        <f t="shared" si="4"/>
        <v>0</v>
      </c>
      <c r="G28" s="141">
        <f t="shared" si="5"/>
        <v>0</v>
      </c>
      <c r="H28" s="123"/>
      <c r="I28" s="141">
        <f t="shared" si="6"/>
        <v>0</v>
      </c>
      <c r="J28" s="123"/>
      <c r="K28" s="123"/>
      <c r="L28" s="123"/>
      <c r="M28" s="123"/>
      <c r="N28" s="123"/>
      <c r="O28" s="123"/>
      <c r="P28" s="141">
        <f t="shared" si="7"/>
        <v>0</v>
      </c>
    </row>
    <row r="29" spans="1:16" ht="12.75">
      <c r="A29" s="71"/>
      <c r="B29" s="79"/>
      <c r="C29" s="123"/>
      <c r="D29" s="123"/>
      <c r="E29" s="123"/>
      <c r="F29" s="141">
        <f t="shared" si="4"/>
        <v>0</v>
      </c>
      <c r="G29" s="141">
        <f t="shared" si="5"/>
        <v>0</v>
      </c>
      <c r="H29" s="123"/>
      <c r="I29" s="141">
        <f t="shared" si="6"/>
        <v>0</v>
      </c>
      <c r="J29" s="123"/>
      <c r="K29" s="123"/>
      <c r="L29" s="123"/>
      <c r="M29" s="123"/>
      <c r="N29" s="123"/>
      <c r="O29" s="123"/>
      <c r="P29" s="141">
        <f t="shared" si="7"/>
        <v>0</v>
      </c>
    </row>
    <row r="30" spans="1:16" ht="12.75">
      <c r="A30" s="71"/>
      <c r="B30" s="79"/>
      <c r="C30" s="123"/>
      <c r="D30" s="123"/>
      <c r="E30" s="123"/>
      <c r="F30" s="141">
        <f t="shared" si="4"/>
        <v>0</v>
      </c>
      <c r="G30" s="141">
        <f t="shared" si="5"/>
        <v>0</v>
      </c>
      <c r="H30" s="123"/>
      <c r="I30" s="141">
        <f t="shared" si="6"/>
        <v>0</v>
      </c>
      <c r="J30" s="123"/>
      <c r="K30" s="123"/>
      <c r="L30" s="123"/>
      <c r="M30" s="123"/>
      <c r="N30" s="123"/>
      <c r="O30" s="123"/>
      <c r="P30" s="141">
        <f t="shared" si="7"/>
        <v>0</v>
      </c>
    </row>
    <row r="31" spans="1:16" ht="12.75">
      <c r="A31" s="71"/>
      <c r="B31" s="79"/>
      <c r="C31" s="123"/>
      <c r="D31" s="123"/>
      <c r="E31" s="123"/>
      <c r="F31" s="141">
        <f t="shared" si="4"/>
        <v>0</v>
      </c>
      <c r="G31" s="141">
        <f t="shared" si="5"/>
        <v>0</v>
      </c>
      <c r="H31" s="123"/>
      <c r="I31" s="141">
        <f t="shared" si="6"/>
        <v>0</v>
      </c>
      <c r="J31" s="123"/>
      <c r="K31" s="123"/>
      <c r="L31" s="123"/>
      <c r="M31" s="123"/>
      <c r="N31" s="123"/>
      <c r="O31" s="123"/>
      <c r="P31" s="141">
        <f t="shared" si="7"/>
        <v>0</v>
      </c>
    </row>
    <row r="32" spans="1:16" ht="12.75">
      <c r="A32" s="71"/>
      <c r="B32" s="79"/>
      <c r="C32" s="123"/>
      <c r="D32" s="123"/>
      <c r="E32" s="123"/>
      <c r="F32" s="141">
        <f t="shared" si="4"/>
        <v>0</v>
      </c>
      <c r="G32" s="141">
        <f t="shared" si="5"/>
        <v>0</v>
      </c>
      <c r="H32" s="123"/>
      <c r="I32" s="141">
        <f t="shared" si="6"/>
        <v>0</v>
      </c>
      <c r="J32" s="123"/>
      <c r="K32" s="123"/>
      <c r="L32" s="123"/>
      <c r="M32" s="123"/>
      <c r="N32" s="123"/>
      <c r="O32" s="123"/>
      <c r="P32" s="141">
        <f t="shared" si="7"/>
        <v>0</v>
      </c>
    </row>
    <row r="33" spans="1:16" ht="12.75">
      <c r="A33" s="71"/>
      <c r="B33" s="79"/>
      <c r="C33" s="123"/>
      <c r="D33" s="123"/>
      <c r="E33" s="123"/>
      <c r="F33" s="141">
        <f t="shared" si="4"/>
        <v>0</v>
      </c>
      <c r="G33" s="141">
        <f t="shared" si="5"/>
        <v>0</v>
      </c>
      <c r="H33" s="123"/>
      <c r="I33" s="141">
        <f t="shared" si="6"/>
        <v>0</v>
      </c>
      <c r="J33" s="123"/>
      <c r="K33" s="123"/>
      <c r="L33" s="123"/>
      <c r="M33" s="123"/>
      <c r="N33" s="123"/>
      <c r="O33" s="123"/>
      <c r="P33" s="141">
        <f t="shared" si="7"/>
        <v>0</v>
      </c>
    </row>
    <row r="34" spans="1:16" ht="12.75">
      <c r="A34" s="71"/>
      <c r="B34" s="79"/>
      <c r="C34" s="123"/>
      <c r="D34" s="123"/>
      <c r="E34" s="123"/>
      <c r="F34" s="141">
        <f t="shared" si="4"/>
        <v>0</v>
      </c>
      <c r="G34" s="141">
        <f t="shared" si="5"/>
        <v>0</v>
      </c>
      <c r="H34" s="123"/>
      <c r="I34" s="141">
        <f t="shared" si="6"/>
        <v>0</v>
      </c>
      <c r="J34" s="123"/>
      <c r="K34" s="123"/>
      <c r="L34" s="123"/>
      <c r="M34" s="123"/>
      <c r="N34" s="123"/>
      <c r="O34" s="123"/>
      <c r="P34" s="141">
        <f t="shared" si="7"/>
        <v>0</v>
      </c>
    </row>
    <row r="35" spans="1:16" ht="12.75">
      <c r="A35" s="71"/>
      <c r="B35" s="79"/>
      <c r="C35" s="123"/>
      <c r="D35" s="123"/>
      <c r="E35" s="123"/>
      <c r="F35" s="141">
        <f t="shared" si="4"/>
        <v>0</v>
      </c>
      <c r="G35" s="141">
        <f t="shared" si="5"/>
        <v>0</v>
      </c>
      <c r="H35" s="123"/>
      <c r="I35" s="141">
        <f t="shared" si="6"/>
        <v>0</v>
      </c>
      <c r="J35" s="123"/>
      <c r="K35" s="123"/>
      <c r="L35" s="123"/>
      <c r="M35" s="123"/>
      <c r="N35" s="123"/>
      <c r="O35" s="123"/>
      <c r="P35" s="141">
        <f t="shared" si="7"/>
        <v>0</v>
      </c>
    </row>
    <row r="36" spans="1:16" ht="12.75">
      <c r="A36" s="71"/>
      <c r="B36" s="79"/>
      <c r="C36" s="123"/>
      <c r="D36" s="123"/>
      <c r="E36" s="123"/>
      <c r="F36" s="141">
        <f t="shared" si="4"/>
        <v>0</v>
      </c>
      <c r="G36" s="141">
        <f t="shared" si="5"/>
        <v>0</v>
      </c>
      <c r="H36" s="123"/>
      <c r="I36" s="141">
        <f t="shared" si="6"/>
        <v>0</v>
      </c>
      <c r="J36" s="123"/>
      <c r="K36" s="123"/>
      <c r="L36" s="123"/>
      <c r="M36" s="123"/>
      <c r="N36" s="123"/>
      <c r="O36" s="123"/>
      <c r="P36" s="141">
        <f t="shared" si="7"/>
        <v>0</v>
      </c>
    </row>
    <row r="37" spans="1:16" ht="12.75">
      <c r="A37" s="71"/>
      <c r="B37" s="79"/>
      <c r="C37" s="123"/>
      <c r="D37" s="123"/>
      <c r="E37" s="123"/>
      <c r="F37" s="141">
        <f t="shared" si="4"/>
        <v>0</v>
      </c>
      <c r="G37" s="141">
        <f t="shared" si="5"/>
        <v>0</v>
      </c>
      <c r="H37" s="123"/>
      <c r="I37" s="141">
        <f t="shared" si="6"/>
        <v>0</v>
      </c>
      <c r="J37" s="123"/>
      <c r="K37" s="123"/>
      <c r="L37" s="123"/>
      <c r="M37" s="123"/>
      <c r="N37" s="123"/>
      <c r="O37" s="123"/>
      <c r="P37" s="141">
        <f t="shared" si="7"/>
        <v>0</v>
      </c>
    </row>
    <row r="38" spans="1:16" ht="12.75">
      <c r="A38" s="71"/>
      <c r="B38" s="79"/>
      <c r="C38" s="123"/>
      <c r="D38" s="123"/>
      <c r="E38" s="123"/>
      <c r="F38" s="141">
        <f t="shared" si="4"/>
        <v>0</v>
      </c>
      <c r="G38" s="141">
        <f t="shared" si="5"/>
        <v>0</v>
      </c>
      <c r="H38" s="123"/>
      <c r="I38" s="141">
        <f t="shared" si="6"/>
        <v>0</v>
      </c>
      <c r="J38" s="123"/>
      <c r="K38" s="123"/>
      <c r="L38" s="123"/>
      <c r="M38" s="123"/>
      <c r="N38" s="123"/>
      <c r="O38" s="123"/>
      <c r="P38" s="141">
        <f t="shared" si="7"/>
        <v>0</v>
      </c>
    </row>
    <row r="39" spans="1:16" ht="12.75">
      <c r="A39" s="71"/>
      <c r="B39" s="79"/>
      <c r="C39" s="123"/>
      <c r="D39" s="123"/>
      <c r="E39" s="123"/>
      <c r="F39" s="141">
        <f t="shared" si="4"/>
        <v>0</v>
      </c>
      <c r="G39" s="141">
        <f t="shared" si="5"/>
        <v>0</v>
      </c>
      <c r="H39" s="123"/>
      <c r="I39" s="141">
        <f t="shared" si="6"/>
        <v>0</v>
      </c>
      <c r="J39" s="123"/>
      <c r="K39" s="123"/>
      <c r="L39" s="123"/>
      <c r="M39" s="123"/>
      <c r="N39" s="123"/>
      <c r="O39" s="123"/>
      <c r="P39" s="141">
        <f t="shared" si="7"/>
        <v>0</v>
      </c>
    </row>
    <row r="40" spans="1:16" ht="12.75">
      <c r="A40" s="71"/>
      <c r="B40" s="79"/>
      <c r="C40" s="123"/>
      <c r="D40" s="123"/>
      <c r="E40" s="123"/>
      <c r="F40" s="141">
        <f t="shared" si="4"/>
        <v>0</v>
      </c>
      <c r="G40" s="141">
        <f t="shared" si="5"/>
        <v>0</v>
      </c>
      <c r="H40" s="123"/>
      <c r="I40" s="141">
        <f t="shared" si="6"/>
        <v>0</v>
      </c>
      <c r="J40" s="123"/>
      <c r="K40" s="123"/>
      <c r="L40" s="123"/>
      <c r="M40" s="123"/>
      <c r="N40" s="123"/>
      <c r="O40" s="123"/>
      <c r="P40" s="141">
        <f t="shared" si="7"/>
        <v>0</v>
      </c>
    </row>
    <row r="41" spans="1:16" ht="12.75">
      <c r="A41" s="71"/>
      <c r="B41" s="79"/>
      <c r="C41" s="123"/>
      <c r="D41" s="123"/>
      <c r="E41" s="123"/>
      <c r="F41" s="141">
        <f t="shared" si="4"/>
        <v>0</v>
      </c>
      <c r="G41" s="141">
        <f t="shared" si="5"/>
        <v>0</v>
      </c>
      <c r="H41" s="123"/>
      <c r="I41" s="141">
        <f t="shared" si="6"/>
        <v>0</v>
      </c>
      <c r="J41" s="123"/>
      <c r="K41" s="123"/>
      <c r="L41" s="123"/>
      <c r="M41" s="123"/>
      <c r="N41" s="123"/>
      <c r="O41" s="123"/>
      <c r="P41" s="141">
        <f t="shared" si="7"/>
        <v>0</v>
      </c>
    </row>
    <row r="42" spans="1:16" ht="12.75">
      <c r="A42" s="71"/>
      <c r="B42" s="79"/>
      <c r="C42" s="123"/>
      <c r="D42" s="123"/>
      <c r="E42" s="123"/>
      <c r="F42" s="141">
        <f t="shared" si="4"/>
        <v>0</v>
      </c>
      <c r="G42" s="141">
        <f t="shared" si="5"/>
        <v>0</v>
      </c>
      <c r="H42" s="123"/>
      <c r="I42" s="141">
        <f t="shared" si="6"/>
        <v>0</v>
      </c>
      <c r="J42" s="123"/>
      <c r="K42" s="123"/>
      <c r="L42" s="123"/>
      <c r="M42" s="123"/>
      <c r="N42" s="123"/>
      <c r="O42" s="123"/>
      <c r="P42" s="141">
        <f t="shared" si="7"/>
        <v>0</v>
      </c>
    </row>
    <row r="43" spans="1:16" ht="12.75">
      <c r="A43" s="71"/>
      <c r="B43" s="79"/>
      <c r="C43" s="123"/>
      <c r="D43" s="123"/>
      <c r="E43" s="123"/>
      <c r="F43" s="141">
        <f t="shared" si="4"/>
        <v>0</v>
      </c>
      <c r="G43" s="141">
        <f t="shared" si="5"/>
        <v>0</v>
      </c>
      <c r="H43" s="123"/>
      <c r="I43" s="141">
        <f t="shared" si="6"/>
        <v>0</v>
      </c>
      <c r="J43" s="123"/>
      <c r="K43" s="123"/>
      <c r="L43" s="123"/>
      <c r="M43" s="123"/>
      <c r="N43" s="123"/>
      <c r="O43" s="123"/>
      <c r="P43" s="141">
        <f t="shared" si="7"/>
        <v>0</v>
      </c>
    </row>
    <row r="44" spans="1:16" ht="12.75">
      <c r="A44" s="71"/>
      <c r="B44" s="79"/>
      <c r="C44" s="123"/>
      <c r="D44" s="123"/>
      <c r="E44" s="123"/>
      <c r="F44" s="141">
        <f t="shared" si="4"/>
        <v>0</v>
      </c>
      <c r="G44" s="141">
        <f t="shared" si="5"/>
        <v>0</v>
      </c>
      <c r="H44" s="123"/>
      <c r="I44" s="141">
        <f t="shared" si="6"/>
        <v>0</v>
      </c>
      <c r="J44" s="123"/>
      <c r="K44" s="123"/>
      <c r="L44" s="123"/>
      <c r="M44" s="123"/>
      <c r="N44" s="123"/>
      <c r="O44" s="123"/>
      <c r="P44" s="141">
        <f t="shared" si="7"/>
        <v>0</v>
      </c>
    </row>
    <row r="45" spans="1:16" ht="12.75">
      <c r="A45" s="71"/>
      <c r="B45" s="79"/>
      <c r="C45" s="123"/>
      <c r="D45" s="123"/>
      <c r="E45" s="123"/>
      <c r="F45" s="141">
        <f aca="true" t="shared" si="8" ref="F45:F76">E45*10%</f>
        <v>0</v>
      </c>
      <c r="G45" s="141">
        <f aca="true" t="shared" si="9" ref="G45:G76">D45+F45</f>
        <v>0</v>
      </c>
      <c r="H45" s="123"/>
      <c r="I45" s="141">
        <f t="shared" si="6"/>
        <v>0</v>
      </c>
      <c r="J45" s="123"/>
      <c r="K45" s="123"/>
      <c r="L45" s="123"/>
      <c r="M45" s="123"/>
      <c r="N45" s="123"/>
      <c r="O45" s="123"/>
      <c r="P45" s="141">
        <f aca="true" t="shared" si="10" ref="P45:P76">SUM(I45:O45)</f>
        <v>0</v>
      </c>
    </row>
    <row r="46" spans="1:16" ht="12.75">
      <c r="A46" s="71"/>
      <c r="B46" s="79"/>
      <c r="C46" s="123"/>
      <c r="D46" s="123"/>
      <c r="E46" s="123"/>
      <c r="F46" s="141">
        <f t="shared" si="8"/>
        <v>0</v>
      </c>
      <c r="G46" s="141">
        <f t="shared" si="9"/>
        <v>0</v>
      </c>
      <c r="H46" s="123"/>
      <c r="I46" s="141">
        <f t="shared" si="6"/>
        <v>0</v>
      </c>
      <c r="J46" s="123"/>
      <c r="K46" s="123"/>
      <c r="L46" s="123"/>
      <c r="M46" s="123"/>
      <c r="N46" s="123"/>
      <c r="O46" s="123"/>
      <c r="P46" s="141">
        <f t="shared" si="10"/>
        <v>0</v>
      </c>
    </row>
    <row r="47" spans="1:16" ht="12.75">
      <c r="A47" s="71"/>
      <c r="B47" s="79"/>
      <c r="C47" s="123"/>
      <c r="D47" s="123"/>
      <c r="E47" s="123"/>
      <c r="F47" s="141">
        <f t="shared" si="8"/>
        <v>0</v>
      </c>
      <c r="G47" s="141">
        <f t="shared" si="9"/>
        <v>0</v>
      </c>
      <c r="H47" s="123"/>
      <c r="I47" s="141">
        <f t="shared" si="6"/>
        <v>0</v>
      </c>
      <c r="J47" s="123"/>
      <c r="K47" s="123"/>
      <c r="L47" s="123"/>
      <c r="M47" s="123"/>
      <c r="N47" s="123"/>
      <c r="O47" s="123"/>
      <c r="P47" s="141">
        <f t="shared" si="10"/>
        <v>0</v>
      </c>
    </row>
    <row r="48" spans="1:16" ht="12.75">
      <c r="A48" s="71"/>
      <c r="B48" s="79"/>
      <c r="C48" s="123"/>
      <c r="D48" s="123"/>
      <c r="E48" s="123"/>
      <c r="F48" s="141">
        <f t="shared" si="8"/>
        <v>0</v>
      </c>
      <c r="G48" s="141">
        <f t="shared" si="9"/>
        <v>0</v>
      </c>
      <c r="H48" s="123"/>
      <c r="I48" s="141">
        <f t="shared" si="6"/>
        <v>0</v>
      </c>
      <c r="J48" s="123"/>
      <c r="K48" s="123"/>
      <c r="L48" s="123"/>
      <c r="M48" s="123"/>
      <c r="N48" s="123"/>
      <c r="O48" s="123"/>
      <c r="P48" s="141">
        <f t="shared" si="10"/>
        <v>0</v>
      </c>
    </row>
    <row r="49" spans="1:16" ht="12.75">
      <c r="A49" s="71"/>
      <c r="B49" s="79"/>
      <c r="C49" s="123"/>
      <c r="D49" s="123"/>
      <c r="E49" s="123"/>
      <c r="F49" s="141">
        <f t="shared" si="8"/>
        <v>0</v>
      </c>
      <c r="G49" s="141">
        <f t="shared" si="9"/>
        <v>0</v>
      </c>
      <c r="H49" s="123"/>
      <c r="I49" s="141">
        <f t="shared" si="6"/>
        <v>0</v>
      </c>
      <c r="J49" s="123"/>
      <c r="K49" s="123"/>
      <c r="L49" s="123"/>
      <c r="M49" s="123"/>
      <c r="N49" s="123"/>
      <c r="O49" s="123"/>
      <c r="P49" s="141">
        <f t="shared" si="10"/>
        <v>0</v>
      </c>
    </row>
    <row r="50" spans="1:16" ht="12.75">
      <c r="A50" s="71"/>
      <c r="B50" s="79"/>
      <c r="C50" s="123"/>
      <c r="D50" s="123"/>
      <c r="E50" s="123"/>
      <c r="F50" s="141">
        <f t="shared" si="8"/>
        <v>0</v>
      </c>
      <c r="G50" s="141">
        <f t="shared" si="9"/>
        <v>0</v>
      </c>
      <c r="H50" s="123"/>
      <c r="I50" s="141">
        <f t="shared" si="6"/>
        <v>0</v>
      </c>
      <c r="J50" s="123"/>
      <c r="K50" s="123"/>
      <c r="L50" s="123"/>
      <c r="M50" s="123"/>
      <c r="N50" s="123"/>
      <c r="O50" s="123"/>
      <c r="P50" s="141">
        <f t="shared" si="10"/>
        <v>0</v>
      </c>
    </row>
    <row r="51" spans="1:16" ht="12.75">
      <c r="A51" s="71"/>
      <c r="B51" s="79"/>
      <c r="C51" s="123"/>
      <c r="D51" s="123"/>
      <c r="E51" s="123"/>
      <c r="F51" s="141">
        <f t="shared" si="8"/>
        <v>0</v>
      </c>
      <c r="G51" s="141">
        <f t="shared" si="9"/>
        <v>0</v>
      </c>
      <c r="H51" s="123"/>
      <c r="I51" s="141">
        <f t="shared" si="6"/>
        <v>0</v>
      </c>
      <c r="J51" s="123"/>
      <c r="K51" s="123"/>
      <c r="L51" s="123"/>
      <c r="M51" s="123"/>
      <c r="N51" s="123"/>
      <c r="O51" s="123"/>
      <c r="P51" s="141">
        <f t="shared" si="10"/>
        <v>0</v>
      </c>
    </row>
    <row r="52" spans="1:16" ht="12.75">
      <c r="A52" s="71"/>
      <c r="B52" s="79"/>
      <c r="C52" s="123"/>
      <c r="D52" s="123"/>
      <c r="E52" s="123"/>
      <c r="F52" s="141">
        <f t="shared" si="8"/>
        <v>0</v>
      </c>
      <c r="G52" s="141">
        <f t="shared" si="9"/>
        <v>0</v>
      </c>
      <c r="H52" s="123"/>
      <c r="I52" s="141">
        <f t="shared" si="6"/>
        <v>0</v>
      </c>
      <c r="J52" s="123"/>
      <c r="K52" s="123"/>
      <c r="L52" s="123"/>
      <c r="M52" s="123"/>
      <c r="N52" s="123"/>
      <c r="O52" s="123"/>
      <c r="P52" s="141">
        <f t="shared" si="10"/>
        <v>0</v>
      </c>
    </row>
    <row r="53" spans="1:16" ht="12.75">
      <c r="A53" s="71"/>
      <c r="B53" s="79"/>
      <c r="C53" s="123"/>
      <c r="D53" s="123"/>
      <c r="E53" s="123"/>
      <c r="F53" s="141">
        <f t="shared" si="8"/>
        <v>0</v>
      </c>
      <c r="G53" s="141">
        <f t="shared" si="9"/>
        <v>0</v>
      </c>
      <c r="H53" s="123"/>
      <c r="I53" s="141">
        <f t="shared" si="6"/>
        <v>0</v>
      </c>
      <c r="J53" s="123"/>
      <c r="K53" s="123"/>
      <c r="L53" s="123"/>
      <c r="M53" s="123"/>
      <c r="N53" s="123"/>
      <c r="O53" s="123"/>
      <c r="P53" s="141">
        <f t="shared" si="10"/>
        <v>0</v>
      </c>
    </row>
    <row r="54" spans="1:16" ht="12.75">
      <c r="A54" s="71"/>
      <c r="B54" s="79"/>
      <c r="C54" s="123"/>
      <c r="D54" s="123"/>
      <c r="E54" s="123"/>
      <c r="F54" s="141">
        <f t="shared" si="8"/>
        <v>0</v>
      </c>
      <c r="G54" s="141">
        <f t="shared" si="9"/>
        <v>0</v>
      </c>
      <c r="H54" s="123"/>
      <c r="I54" s="141">
        <f t="shared" si="6"/>
        <v>0</v>
      </c>
      <c r="J54" s="123"/>
      <c r="K54" s="123"/>
      <c r="L54" s="123"/>
      <c r="M54" s="123"/>
      <c r="N54" s="123"/>
      <c r="O54" s="123"/>
      <c r="P54" s="141">
        <f t="shared" si="10"/>
        <v>0</v>
      </c>
    </row>
    <row r="55" spans="1:16" ht="12.75">
      <c r="A55" s="71"/>
      <c r="B55" s="79"/>
      <c r="C55" s="123"/>
      <c r="D55" s="123"/>
      <c r="E55" s="123"/>
      <c r="F55" s="141">
        <f t="shared" si="8"/>
        <v>0</v>
      </c>
      <c r="G55" s="141">
        <f t="shared" si="9"/>
        <v>0</v>
      </c>
      <c r="H55" s="123"/>
      <c r="I55" s="141">
        <f t="shared" si="6"/>
        <v>0</v>
      </c>
      <c r="J55" s="123"/>
      <c r="K55" s="123"/>
      <c r="L55" s="123"/>
      <c r="M55" s="123"/>
      <c r="N55" s="123"/>
      <c r="O55" s="123"/>
      <c r="P55" s="141">
        <f t="shared" si="10"/>
        <v>0</v>
      </c>
    </row>
    <row r="56" spans="1:16" ht="12.75">
      <c r="A56" s="71"/>
      <c r="B56" s="79"/>
      <c r="C56" s="123"/>
      <c r="D56" s="123"/>
      <c r="E56" s="123"/>
      <c r="F56" s="141">
        <f t="shared" si="8"/>
        <v>0</v>
      </c>
      <c r="G56" s="141">
        <f t="shared" si="9"/>
        <v>0</v>
      </c>
      <c r="H56" s="123"/>
      <c r="I56" s="141">
        <f t="shared" si="6"/>
        <v>0</v>
      </c>
      <c r="J56" s="123"/>
      <c r="K56" s="123"/>
      <c r="L56" s="123"/>
      <c r="M56" s="123"/>
      <c r="N56" s="123"/>
      <c r="O56" s="123"/>
      <c r="P56" s="141">
        <f t="shared" si="10"/>
        <v>0</v>
      </c>
    </row>
    <row r="57" spans="1:16" ht="12.75">
      <c r="A57" s="71"/>
      <c r="B57" s="79"/>
      <c r="C57" s="123"/>
      <c r="D57" s="123"/>
      <c r="E57" s="123"/>
      <c r="F57" s="141">
        <f t="shared" si="8"/>
        <v>0</v>
      </c>
      <c r="G57" s="141">
        <f t="shared" si="9"/>
        <v>0</v>
      </c>
      <c r="H57" s="123"/>
      <c r="I57" s="141">
        <f t="shared" si="6"/>
        <v>0</v>
      </c>
      <c r="J57" s="123"/>
      <c r="K57" s="123"/>
      <c r="L57" s="123"/>
      <c r="M57" s="123"/>
      <c r="N57" s="123"/>
      <c r="O57" s="123"/>
      <c r="P57" s="141">
        <f t="shared" si="10"/>
        <v>0</v>
      </c>
    </row>
    <row r="58" spans="1:16" ht="12.75">
      <c r="A58" s="71"/>
      <c r="B58" s="79"/>
      <c r="C58" s="123"/>
      <c r="D58" s="123"/>
      <c r="E58" s="123"/>
      <c r="F58" s="141">
        <f t="shared" si="8"/>
        <v>0</v>
      </c>
      <c r="G58" s="141">
        <f t="shared" si="9"/>
        <v>0</v>
      </c>
      <c r="H58" s="123"/>
      <c r="I58" s="141">
        <f t="shared" si="6"/>
        <v>0</v>
      </c>
      <c r="J58" s="123"/>
      <c r="K58" s="123"/>
      <c r="L58" s="123"/>
      <c r="M58" s="123"/>
      <c r="N58" s="123"/>
      <c r="O58" s="123"/>
      <c r="P58" s="141">
        <f t="shared" si="10"/>
        <v>0</v>
      </c>
    </row>
    <row r="59" spans="1:16" ht="12.75">
      <c r="A59" s="71"/>
      <c r="B59" s="79"/>
      <c r="C59" s="123"/>
      <c r="D59" s="123"/>
      <c r="E59" s="123"/>
      <c r="F59" s="141">
        <f t="shared" si="8"/>
        <v>0</v>
      </c>
      <c r="G59" s="141">
        <f t="shared" si="9"/>
        <v>0</v>
      </c>
      <c r="H59" s="123"/>
      <c r="I59" s="141">
        <f t="shared" si="6"/>
        <v>0</v>
      </c>
      <c r="J59" s="123"/>
      <c r="K59" s="123"/>
      <c r="L59" s="123"/>
      <c r="M59" s="123"/>
      <c r="N59" s="123"/>
      <c r="O59" s="123"/>
      <c r="P59" s="141">
        <f t="shared" si="10"/>
        <v>0</v>
      </c>
    </row>
    <row r="60" spans="1:16" ht="12.75">
      <c r="A60" s="71"/>
      <c r="B60" s="79"/>
      <c r="C60" s="123"/>
      <c r="D60" s="123"/>
      <c r="E60" s="123"/>
      <c r="F60" s="141">
        <f t="shared" si="8"/>
        <v>0</v>
      </c>
      <c r="G60" s="141">
        <f t="shared" si="9"/>
        <v>0</v>
      </c>
      <c r="H60" s="123"/>
      <c r="I60" s="141">
        <f t="shared" si="6"/>
        <v>0</v>
      </c>
      <c r="J60" s="123"/>
      <c r="K60" s="123"/>
      <c r="L60" s="123"/>
      <c r="M60" s="123"/>
      <c r="N60" s="123"/>
      <c r="O60" s="123"/>
      <c r="P60" s="141">
        <f t="shared" si="10"/>
        <v>0</v>
      </c>
    </row>
    <row r="61" spans="1:16" ht="12.75">
      <c r="A61" s="71"/>
      <c r="B61" s="79"/>
      <c r="C61" s="123"/>
      <c r="D61" s="123"/>
      <c r="E61" s="123"/>
      <c r="F61" s="141">
        <f t="shared" si="8"/>
        <v>0</v>
      </c>
      <c r="G61" s="141">
        <f t="shared" si="9"/>
        <v>0</v>
      </c>
      <c r="H61" s="123"/>
      <c r="I61" s="141">
        <f t="shared" si="6"/>
        <v>0</v>
      </c>
      <c r="J61" s="123"/>
      <c r="K61" s="123"/>
      <c r="L61" s="123"/>
      <c r="M61" s="123"/>
      <c r="N61" s="123"/>
      <c r="O61" s="123"/>
      <c r="P61" s="141">
        <f t="shared" si="10"/>
        <v>0</v>
      </c>
    </row>
    <row r="62" spans="1:16" ht="12.75">
      <c r="A62" s="71"/>
      <c r="B62" s="79"/>
      <c r="C62" s="123"/>
      <c r="D62" s="123"/>
      <c r="E62" s="123"/>
      <c r="F62" s="141">
        <f t="shared" si="8"/>
        <v>0</v>
      </c>
      <c r="G62" s="141">
        <f t="shared" si="9"/>
        <v>0</v>
      </c>
      <c r="H62" s="123"/>
      <c r="I62" s="141">
        <f t="shared" si="6"/>
        <v>0</v>
      </c>
      <c r="J62" s="123"/>
      <c r="K62" s="123"/>
      <c r="L62" s="123"/>
      <c r="M62" s="123"/>
      <c r="N62" s="123"/>
      <c r="O62" s="123"/>
      <c r="P62" s="141">
        <f t="shared" si="10"/>
        <v>0</v>
      </c>
    </row>
    <row r="63" spans="1:16" ht="12.75">
      <c r="A63" s="71"/>
      <c r="B63" s="79"/>
      <c r="C63" s="123"/>
      <c r="D63" s="123"/>
      <c r="E63" s="123"/>
      <c r="F63" s="141">
        <f t="shared" si="8"/>
        <v>0</v>
      </c>
      <c r="G63" s="141">
        <f t="shared" si="9"/>
        <v>0</v>
      </c>
      <c r="H63" s="123"/>
      <c r="I63" s="141">
        <f t="shared" si="6"/>
        <v>0</v>
      </c>
      <c r="J63" s="123"/>
      <c r="K63" s="123"/>
      <c r="L63" s="123"/>
      <c r="M63" s="123"/>
      <c r="N63" s="123"/>
      <c r="O63" s="123"/>
      <c r="P63" s="141">
        <f t="shared" si="10"/>
        <v>0</v>
      </c>
    </row>
    <row r="64" spans="1:16" ht="12.75">
      <c r="A64" s="71"/>
      <c r="B64" s="79"/>
      <c r="C64" s="123"/>
      <c r="D64" s="123"/>
      <c r="E64" s="123"/>
      <c r="F64" s="141">
        <f t="shared" si="8"/>
        <v>0</v>
      </c>
      <c r="G64" s="141">
        <f t="shared" si="9"/>
        <v>0</v>
      </c>
      <c r="H64" s="123"/>
      <c r="I64" s="141">
        <f t="shared" si="6"/>
        <v>0</v>
      </c>
      <c r="J64" s="123"/>
      <c r="K64" s="123"/>
      <c r="L64" s="123"/>
      <c r="M64" s="123"/>
      <c r="N64" s="123"/>
      <c r="O64" s="123"/>
      <c r="P64" s="141">
        <f t="shared" si="10"/>
        <v>0</v>
      </c>
    </row>
    <row r="65" spans="1:16" ht="12.75">
      <c r="A65" s="71"/>
      <c r="B65" s="79"/>
      <c r="C65" s="123"/>
      <c r="D65" s="123"/>
      <c r="E65" s="123"/>
      <c r="F65" s="141">
        <f t="shared" si="8"/>
        <v>0</v>
      </c>
      <c r="G65" s="141">
        <f t="shared" si="9"/>
        <v>0</v>
      </c>
      <c r="H65" s="123"/>
      <c r="I65" s="141">
        <f t="shared" si="6"/>
        <v>0</v>
      </c>
      <c r="J65" s="123"/>
      <c r="K65" s="123"/>
      <c r="L65" s="123"/>
      <c r="M65" s="123"/>
      <c r="N65" s="123"/>
      <c r="O65" s="123"/>
      <c r="P65" s="141">
        <f t="shared" si="10"/>
        <v>0</v>
      </c>
    </row>
    <row r="66" spans="1:16" ht="12.75">
      <c r="A66" s="71"/>
      <c r="B66" s="79"/>
      <c r="C66" s="123"/>
      <c r="D66" s="123"/>
      <c r="E66" s="123"/>
      <c r="F66" s="141">
        <f t="shared" si="8"/>
        <v>0</v>
      </c>
      <c r="G66" s="141">
        <f t="shared" si="9"/>
        <v>0</v>
      </c>
      <c r="H66" s="123"/>
      <c r="I66" s="141">
        <f t="shared" si="6"/>
        <v>0</v>
      </c>
      <c r="J66" s="123"/>
      <c r="K66" s="123"/>
      <c r="L66" s="123"/>
      <c r="M66" s="123"/>
      <c r="N66" s="123"/>
      <c r="O66" s="123"/>
      <c r="P66" s="141">
        <f t="shared" si="10"/>
        <v>0</v>
      </c>
    </row>
    <row r="67" spans="1:16" ht="12.75">
      <c r="A67" s="71"/>
      <c r="B67" s="79"/>
      <c r="C67" s="123"/>
      <c r="D67" s="123"/>
      <c r="E67" s="123"/>
      <c r="F67" s="141">
        <f t="shared" si="8"/>
        <v>0</v>
      </c>
      <c r="G67" s="141">
        <f t="shared" si="9"/>
        <v>0</v>
      </c>
      <c r="H67" s="123"/>
      <c r="I67" s="141">
        <f t="shared" si="6"/>
        <v>0</v>
      </c>
      <c r="J67" s="123"/>
      <c r="K67" s="123"/>
      <c r="L67" s="123"/>
      <c r="M67" s="123"/>
      <c r="N67" s="123"/>
      <c r="O67" s="123"/>
      <c r="P67" s="141">
        <f t="shared" si="10"/>
        <v>0</v>
      </c>
    </row>
    <row r="68" spans="1:16" ht="12.75">
      <c r="A68" s="71"/>
      <c r="B68" s="79"/>
      <c r="C68" s="123"/>
      <c r="D68" s="123"/>
      <c r="E68" s="123"/>
      <c r="F68" s="141">
        <f t="shared" si="8"/>
        <v>0</v>
      </c>
      <c r="G68" s="141">
        <f t="shared" si="9"/>
        <v>0</v>
      </c>
      <c r="H68" s="123"/>
      <c r="I68" s="141">
        <f t="shared" si="6"/>
        <v>0</v>
      </c>
      <c r="J68" s="123"/>
      <c r="K68" s="123"/>
      <c r="L68" s="123"/>
      <c r="M68" s="123"/>
      <c r="N68" s="123"/>
      <c r="O68" s="123"/>
      <c r="P68" s="141">
        <f t="shared" si="10"/>
        <v>0</v>
      </c>
    </row>
    <row r="69" spans="1:16" ht="12.75">
      <c r="A69" s="71"/>
      <c r="B69" s="79"/>
      <c r="C69" s="123"/>
      <c r="D69" s="123"/>
      <c r="E69" s="123"/>
      <c r="F69" s="141">
        <f t="shared" si="8"/>
        <v>0</v>
      </c>
      <c r="G69" s="141">
        <f t="shared" si="9"/>
        <v>0</v>
      </c>
      <c r="H69" s="123"/>
      <c r="I69" s="141">
        <f t="shared" si="6"/>
        <v>0</v>
      </c>
      <c r="J69" s="123"/>
      <c r="K69" s="123"/>
      <c r="L69" s="123"/>
      <c r="M69" s="123"/>
      <c r="N69" s="123"/>
      <c r="O69" s="123"/>
      <c r="P69" s="141">
        <f t="shared" si="10"/>
        <v>0</v>
      </c>
    </row>
    <row r="70" spans="1:16" ht="12.75">
      <c r="A70" s="71"/>
      <c r="B70" s="79"/>
      <c r="C70" s="123"/>
      <c r="D70" s="123"/>
      <c r="E70" s="123"/>
      <c r="F70" s="141">
        <f t="shared" si="8"/>
        <v>0</v>
      </c>
      <c r="G70" s="141">
        <f t="shared" si="9"/>
        <v>0</v>
      </c>
      <c r="H70" s="123"/>
      <c r="I70" s="141">
        <f t="shared" si="6"/>
        <v>0</v>
      </c>
      <c r="J70" s="123"/>
      <c r="K70" s="123"/>
      <c r="L70" s="123"/>
      <c r="M70" s="123"/>
      <c r="N70" s="123"/>
      <c r="O70" s="123"/>
      <c r="P70" s="141">
        <f t="shared" si="10"/>
        <v>0</v>
      </c>
    </row>
    <row r="71" spans="1:16" ht="12.75">
      <c r="A71" s="71"/>
      <c r="B71" s="79"/>
      <c r="C71" s="123"/>
      <c r="D71" s="123"/>
      <c r="E71" s="123"/>
      <c r="F71" s="141">
        <f t="shared" si="8"/>
        <v>0</v>
      </c>
      <c r="G71" s="141">
        <f t="shared" si="9"/>
        <v>0</v>
      </c>
      <c r="H71" s="123"/>
      <c r="I71" s="141">
        <f t="shared" si="6"/>
        <v>0</v>
      </c>
      <c r="J71" s="123"/>
      <c r="K71" s="123"/>
      <c r="L71" s="123"/>
      <c r="M71" s="123"/>
      <c r="N71" s="123"/>
      <c r="O71" s="123"/>
      <c r="P71" s="141">
        <f t="shared" si="10"/>
        <v>0</v>
      </c>
    </row>
    <row r="72" spans="1:16" ht="12.75">
      <c r="A72" s="71"/>
      <c r="B72" s="79"/>
      <c r="C72" s="123"/>
      <c r="D72" s="123"/>
      <c r="E72" s="123"/>
      <c r="F72" s="141">
        <f t="shared" si="8"/>
        <v>0</v>
      </c>
      <c r="G72" s="141">
        <f t="shared" si="9"/>
        <v>0</v>
      </c>
      <c r="H72" s="123"/>
      <c r="I72" s="141">
        <f t="shared" si="6"/>
        <v>0</v>
      </c>
      <c r="J72" s="123"/>
      <c r="K72" s="123"/>
      <c r="L72" s="123"/>
      <c r="M72" s="123"/>
      <c r="N72" s="123"/>
      <c r="O72" s="123"/>
      <c r="P72" s="141">
        <f t="shared" si="10"/>
        <v>0</v>
      </c>
    </row>
    <row r="73" spans="1:16" ht="12.75">
      <c r="A73" s="71"/>
      <c r="B73" s="79"/>
      <c r="C73" s="123"/>
      <c r="D73" s="123"/>
      <c r="E73" s="123"/>
      <c r="F73" s="141">
        <f t="shared" si="8"/>
        <v>0</v>
      </c>
      <c r="G73" s="141">
        <f t="shared" si="9"/>
        <v>0</v>
      </c>
      <c r="H73" s="123"/>
      <c r="I73" s="141">
        <f t="shared" si="6"/>
        <v>0</v>
      </c>
      <c r="J73" s="123"/>
      <c r="K73" s="123"/>
      <c r="L73" s="123"/>
      <c r="M73" s="123"/>
      <c r="N73" s="123"/>
      <c r="O73" s="123"/>
      <c r="P73" s="141">
        <f t="shared" si="10"/>
        <v>0</v>
      </c>
    </row>
    <row r="74" spans="1:16" ht="12.75">
      <c r="A74" s="71"/>
      <c r="B74" s="79"/>
      <c r="C74" s="123"/>
      <c r="D74" s="123"/>
      <c r="E74" s="123"/>
      <c r="F74" s="141">
        <f t="shared" si="8"/>
        <v>0</v>
      </c>
      <c r="G74" s="141">
        <f t="shared" si="9"/>
        <v>0</v>
      </c>
      <c r="H74" s="123"/>
      <c r="I74" s="141">
        <f t="shared" si="6"/>
        <v>0</v>
      </c>
      <c r="J74" s="123"/>
      <c r="K74" s="123"/>
      <c r="L74" s="123"/>
      <c r="M74" s="123"/>
      <c r="N74" s="123"/>
      <c r="O74" s="123"/>
      <c r="P74" s="141">
        <f t="shared" si="10"/>
        <v>0</v>
      </c>
    </row>
    <row r="75" spans="1:16" ht="12.75">
      <c r="A75" s="71"/>
      <c r="B75" s="79"/>
      <c r="C75" s="123"/>
      <c r="D75" s="123"/>
      <c r="E75" s="123"/>
      <c r="F75" s="141">
        <f t="shared" si="8"/>
        <v>0</v>
      </c>
      <c r="G75" s="141">
        <f t="shared" si="9"/>
        <v>0</v>
      </c>
      <c r="H75" s="123"/>
      <c r="I75" s="141">
        <f t="shared" si="6"/>
        <v>0</v>
      </c>
      <c r="J75" s="123"/>
      <c r="K75" s="123"/>
      <c r="L75" s="123"/>
      <c r="M75" s="123"/>
      <c r="N75" s="123"/>
      <c r="O75" s="123"/>
      <c r="P75" s="141">
        <f t="shared" si="10"/>
        <v>0</v>
      </c>
    </row>
    <row r="76" spans="1:16" ht="12.75">
      <c r="A76" s="71"/>
      <c r="B76" s="79"/>
      <c r="C76" s="123"/>
      <c r="D76" s="123"/>
      <c r="E76" s="123"/>
      <c r="F76" s="141">
        <f t="shared" si="8"/>
        <v>0</v>
      </c>
      <c r="G76" s="141">
        <f t="shared" si="9"/>
        <v>0</v>
      </c>
      <c r="H76" s="123"/>
      <c r="I76" s="141">
        <f t="shared" si="6"/>
        <v>0</v>
      </c>
      <c r="J76" s="123"/>
      <c r="K76" s="123"/>
      <c r="L76" s="123"/>
      <c r="M76" s="123"/>
      <c r="N76" s="123"/>
      <c r="O76" s="123"/>
      <c r="P76" s="141">
        <f t="shared" si="10"/>
        <v>0</v>
      </c>
    </row>
    <row r="77" spans="1:16" ht="12.75">
      <c r="A77" s="71"/>
      <c r="B77" s="79"/>
      <c r="C77" s="123"/>
      <c r="D77" s="123"/>
      <c r="E77" s="123"/>
      <c r="F77" s="141">
        <f aca="true" t="shared" si="11" ref="F77:F108">E77*10%</f>
        <v>0</v>
      </c>
      <c r="G77" s="141">
        <f aca="true" t="shared" si="12" ref="G77:G108">D77+F77</f>
        <v>0</v>
      </c>
      <c r="H77" s="123"/>
      <c r="I77" s="141">
        <f t="shared" si="6"/>
        <v>0</v>
      </c>
      <c r="J77" s="123"/>
      <c r="K77" s="123"/>
      <c r="L77" s="123"/>
      <c r="M77" s="123"/>
      <c r="N77" s="123"/>
      <c r="O77" s="123"/>
      <c r="P77" s="141">
        <f aca="true" t="shared" si="13" ref="P77:P108">SUM(I77:O77)</f>
        <v>0</v>
      </c>
    </row>
    <row r="78" spans="1:16" ht="12.75">
      <c r="A78" s="71"/>
      <c r="B78" s="79"/>
      <c r="C78" s="123"/>
      <c r="D78" s="123"/>
      <c r="E78" s="123"/>
      <c r="F78" s="141">
        <f t="shared" si="11"/>
        <v>0</v>
      </c>
      <c r="G78" s="141">
        <f t="shared" si="12"/>
        <v>0</v>
      </c>
      <c r="H78" s="123"/>
      <c r="I78" s="141">
        <f aca="true" t="shared" si="14" ref="I78:I141">IF(C78&gt;0,(C78-H78),(G78-H78))</f>
        <v>0</v>
      </c>
      <c r="J78" s="123"/>
      <c r="K78" s="123"/>
      <c r="L78" s="123"/>
      <c r="M78" s="123"/>
      <c r="N78" s="123"/>
      <c r="O78" s="123"/>
      <c r="P78" s="141">
        <f t="shared" si="13"/>
        <v>0</v>
      </c>
    </row>
    <row r="79" spans="1:16" ht="12.75">
      <c r="A79" s="71"/>
      <c r="B79" s="79"/>
      <c r="C79" s="123"/>
      <c r="D79" s="123"/>
      <c r="E79" s="123"/>
      <c r="F79" s="141">
        <f t="shared" si="11"/>
        <v>0</v>
      </c>
      <c r="G79" s="141">
        <f t="shared" si="12"/>
        <v>0</v>
      </c>
      <c r="H79" s="123"/>
      <c r="I79" s="141">
        <f t="shared" si="14"/>
        <v>0</v>
      </c>
      <c r="J79" s="123"/>
      <c r="K79" s="123"/>
      <c r="L79" s="123"/>
      <c r="M79" s="123"/>
      <c r="N79" s="123"/>
      <c r="O79" s="123"/>
      <c r="P79" s="141">
        <f t="shared" si="13"/>
        <v>0</v>
      </c>
    </row>
    <row r="80" spans="1:16" ht="12.75">
      <c r="A80" s="71"/>
      <c r="B80" s="79"/>
      <c r="C80" s="123"/>
      <c r="D80" s="123"/>
      <c r="E80" s="123"/>
      <c r="F80" s="141">
        <f t="shared" si="11"/>
        <v>0</v>
      </c>
      <c r="G80" s="141">
        <f t="shared" si="12"/>
        <v>0</v>
      </c>
      <c r="H80" s="123"/>
      <c r="I80" s="141">
        <f t="shared" si="14"/>
        <v>0</v>
      </c>
      <c r="J80" s="123"/>
      <c r="K80" s="123"/>
      <c r="L80" s="123"/>
      <c r="M80" s="123"/>
      <c r="N80" s="123"/>
      <c r="O80" s="123"/>
      <c r="P80" s="141">
        <f t="shared" si="13"/>
        <v>0</v>
      </c>
    </row>
    <row r="81" spans="1:16" ht="12.75">
      <c r="A81" s="71"/>
      <c r="B81" s="79"/>
      <c r="C81" s="123"/>
      <c r="D81" s="123"/>
      <c r="E81" s="123"/>
      <c r="F81" s="141">
        <f t="shared" si="11"/>
        <v>0</v>
      </c>
      <c r="G81" s="141">
        <f t="shared" si="12"/>
        <v>0</v>
      </c>
      <c r="H81" s="123"/>
      <c r="I81" s="141">
        <f t="shared" si="14"/>
        <v>0</v>
      </c>
      <c r="J81" s="123"/>
      <c r="K81" s="123"/>
      <c r="L81" s="123"/>
      <c r="M81" s="123"/>
      <c r="N81" s="123"/>
      <c r="O81" s="123"/>
      <c r="P81" s="141">
        <f t="shared" si="13"/>
        <v>0</v>
      </c>
    </row>
    <row r="82" spans="1:16" ht="12.75">
      <c r="A82" s="71"/>
      <c r="B82" s="79"/>
      <c r="C82" s="123"/>
      <c r="D82" s="123"/>
      <c r="E82" s="123"/>
      <c r="F82" s="141">
        <f t="shared" si="11"/>
        <v>0</v>
      </c>
      <c r="G82" s="141">
        <f t="shared" si="12"/>
        <v>0</v>
      </c>
      <c r="H82" s="123"/>
      <c r="I82" s="141">
        <f t="shared" si="14"/>
        <v>0</v>
      </c>
      <c r="J82" s="123"/>
      <c r="K82" s="123"/>
      <c r="L82" s="123"/>
      <c r="M82" s="123"/>
      <c r="N82" s="123"/>
      <c r="O82" s="123"/>
      <c r="P82" s="141">
        <f t="shared" si="13"/>
        <v>0</v>
      </c>
    </row>
    <row r="83" spans="1:16" ht="12.75">
      <c r="A83" s="71"/>
      <c r="B83" s="79"/>
      <c r="C83" s="123"/>
      <c r="D83" s="123"/>
      <c r="E83" s="123"/>
      <c r="F83" s="141">
        <f t="shared" si="11"/>
        <v>0</v>
      </c>
      <c r="G83" s="141">
        <f t="shared" si="12"/>
        <v>0</v>
      </c>
      <c r="H83" s="123"/>
      <c r="I83" s="141">
        <f t="shared" si="14"/>
        <v>0</v>
      </c>
      <c r="J83" s="123"/>
      <c r="K83" s="123"/>
      <c r="L83" s="123"/>
      <c r="M83" s="123"/>
      <c r="N83" s="123"/>
      <c r="O83" s="123"/>
      <c r="P83" s="141">
        <f t="shared" si="13"/>
        <v>0</v>
      </c>
    </row>
    <row r="84" spans="1:16" ht="12.75">
      <c r="A84" s="71"/>
      <c r="B84" s="79"/>
      <c r="C84" s="123"/>
      <c r="D84" s="123"/>
      <c r="E84" s="123"/>
      <c r="F84" s="141">
        <f t="shared" si="11"/>
        <v>0</v>
      </c>
      <c r="G84" s="141">
        <f t="shared" si="12"/>
        <v>0</v>
      </c>
      <c r="H84" s="123"/>
      <c r="I84" s="141">
        <f t="shared" si="14"/>
        <v>0</v>
      </c>
      <c r="J84" s="123"/>
      <c r="K84" s="123"/>
      <c r="L84" s="123"/>
      <c r="M84" s="123"/>
      <c r="N84" s="123"/>
      <c r="O84" s="123"/>
      <c r="P84" s="141">
        <f t="shared" si="13"/>
        <v>0</v>
      </c>
    </row>
    <row r="85" spans="1:16" ht="12.75">
      <c r="A85" s="71"/>
      <c r="B85" s="79"/>
      <c r="C85" s="123"/>
      <c r="D85" s="123"/>
      <c r="E85" s="123"/>
      <c r="F85" s="141">
        <f t="shared" si="11"/>
        <v>0</v>
      </c>
      <c r="G85" s="141">
        <f t="shared" si="12"/>
        <v>0</v>
      </c>
      <c r="H85" s="123"/>
      <c r="I85" s="141">
        <f t="shared" si="14"/>
        <v>0</v>
      </c>
      <c r="J85" s="123"/>
      <c r="K85" s="123"/>
      <c r="L85" s="123"/>
      <c r="M85" s="123"/>
      <c r="N85" s="123"/>
      <c r="O85" s="123"/>
      <c r="P85" s="141">
        <f t="shared" si="13"/>
        <v>0</v>
      </c>
    </row>
    <row r="86" spans="1:16" ht="12.75">
      <c r="A86" s="71"/>
      <c r="B86" s="79"/>
      <c r="C86" s="123"/>
      <c r="D86" s="123"/>
      <c r="E86" s="123"/>
      <c r="F86" s="141">
        <f t="shared" si="11"/>
        <v>0</v>
      </c>
      <c r="G86" s="141">
        <f t="shared" si="12"/>
        <v>0</v>
      </c>
      <c r="H86" s="123"/>
      <c r="I86" s="141">
        <f t="shared" si="14"/>
        <v>0</v>
      </c>
      <c r="J86" s="123"/>
      <c r="K86" s="123"/>
      <c r="L86" s="123"/>
      <c r="M86" s="123"/>
      <c r="N86" s="123"/>
      <c r="O86" s="123"/>
      <c r="P86" s="141">
        <f t="shared" si="13"/>
        <v>0</v>
      </c>
    </row>
    <row r="87" spans="1:16" ht="12.75">
      <c r="A87" s="71"/>
      <c r="B87" s="79"/>
      <c r="C87" s="123"/>
      <c r="D87" s="123"/>
      <c r="E87" s="123"/>
      <c r="F87" s="141">
        <f t="shared" si="11"/>
        <v>0</v>
      </c>
      <c r="G87" s="141">
        <f t="shared" si="12"/>
        <v>0</v>
      </c>
      <c r="H87" s="123"/>
      <c r="I87" s="141">
        <f t="shared" si="14"/>
        <v>0</v>
      </c>
      <c r="J87" s="123"/>
      <c r="K87" s="123"/>
      <c r="L87" s="123"/>
      <c r="M87" s="123"/>
      <c r="N87" s="123"/>
      <c r="O87" s="123"/>
      <c r="P87" s="141">
        <f t="shared" si="13"/>
        <v>0</v>
      </c>
    </row>
    <row r="88" spans="1:16" ht="12.75">
      <c r="A88" s="71"/>
      <c r="B88" s="79"/>
      <c r="C88" s="123"/>
      <c r="D88" s="123"/>
      <c r="E88" s="123"/>
      <c r="F88" s="141">
        <f t="shared" si="11"/>
        <v>0</v>
      </c>
      <c r="G88" s="141">
        <f t="shared" si="12"/>
        <v>0</v>
      </c>
      <c r="H88" s="123"/>
      <c r="I88" s="141">
        <f t="shared" si="14"/>
        <v>0</v>
      </c>
      <c r="J88" s="123"/>
      <c r="K88" s="123"/>
      <c r="L88" s="123"/>
      <c r="M88" s="123"/>
      <c r="N88" s="123"/>
      <c r="O88" s="123"/>
      <c r="P88" s="141">
        <f t="shared" si="13"/>
        <v>0</v>
      </c>
    </row>
    <row r="89" spans="1:16" ht="12.75">
      <c r="A89" s="71"/>
      <c r="B89" s="79"/>
      <c r="C89" s="123"/>
      <c r="D89" s="123"/>
      <c r="E89" s="123"/>
      <c r="F89" s="141">
        <f t="shared" si="11"/>
        <v>0</v>
      </c>
      <c r="G89" s="141">
        <f t="shared" si="12"/>
        <v>0</v>
      </c>
      <c r="H89" s="123"/>
      <c r="I89" s="141">
        <f t="shared" si="14"/>
        <v>0</v>
      </c>
      <c r="J89" s="123"/>
      <c r="K89" s="123"/>
      <c r="L89" s="123"/>
      <c r="M89" s="123"/>
      <c r="N89" s="123"/>
      <c r="O89" s="123"/>
      <c r="P89" s="141">
        <f t="shared" si="13"/>
        <v>0</v>
      </c>
    </row>
    <row r="90" spans="1:16" ht="12.75">
      <c r="A90" s="71"/>
      <c r="B90" s="79"/>
      <c r="C90" s="123"/>
      <c r="D90" s="123"/>
      <c r="E90" s="123"/>
      <c r="F90" s="141">
        <f t="shared" si="11"/>
        <v>0</v>
      </c>
      <c r="G90" s="141">
        <f t="shared" si="12"/>
        <v>0</v>
      </c>
      <c r="H90" s="123"/>
      <c r="I90" s="141">
        <f t="shared" si="14"/>
        <v>0</v>
      </c>
      <c r="J90" s="123"/>
      <c r="K90" s="123"/>
      <c r="L90" s="123"/>
      <c r="M90" s="123"/>
      <c r="N90" s="123"/>
      <c r="O90" s="123"/>
      <c r="P90" s="141">
        <f t="shared" si="13"/>
        <v>0</v>
      </c>
    </row>
    <row r="91" spans="1:16" ht="12.75">
      <c r="A91" s="71"/>
      <c r="B91" s="79"/>
      <c r="C91" s="123"/>
      <c r="D91" s="123"/>
      <c r="E91" s="123"/>
      <c r="F91" s="141">
        <f t="shared" si="11"/>
        <v>0</v>
      </c>
      <c r="G91" s="141">
        <f t="shared" si="12"/>
        <v>0</v>
      </c>
      <c r="H91" s="123"/>
      <c r="I91" s="141">
        <f t="shared" si="14"/>
        <v>0</v>
      </c>
      <c r="J91" s="123"/>
      <c r="K91" s="123"/>
      <c r="L91" s="123"/>
      <c r="M91" s="123"/>
      <c r="N91" s="123"/>
      <c r="O91" s="123"/>
      <c r="P91" s="141">
        <f t="shared" si="13"/>
        <v>0</v>
      </c>
    </row>
    <row r="92" spans="1:16" ht="12.75">
      <c r="A92" s="71"/>
      <c r="B92" s="79"/>
      <c r="C92" s="123"/>
      <c r="D92" s="123"/>
      <c r="E92" s="123"/>
      <c r="F92" s="141">
        <f t="shared" si="11"/>
        <v>0</v>
      </c>
      <c r="G92" s="141">
        <f t="shared" si="12"/>
        <v>0</v>
      </c>
      <c r="H92" s="123"/>
      <c r="I92" s="141">
        <f t="shared" si="14"/>
        <v>0</v>
      </c>
      <c r="J92" s="123"/>
      <c r="K92" s="123"/>
      <c r="L92" s="123"/>
      <c r="M92" s="123"/>
      <c r="N92" s="123"/>
      <c r="O92" s="123"/>
      <c r="P92" s="141">
        <f t="shared" si="13"/>
        <v>0</v>
      </c>
    </row>
    <row r="93" spans="1:16" ht="12.75">
      <c r="A93" s="71"/>
      <c r="B93" s="79"/>
      <c r="C93" s="123"/>
      <c r="D93" s="123"/>
      <c r="E93" s="123"/>
      <c r="F93" s="141">
        <f t="shared" si="11"/>
        <v>0</v>
      </c>
      <c r="G93" s="141">
        <f t="shared" si="12"/>
        <v>0</v>
      </c>
      <c r="H93" s="123"/>
      <c r="I93" s="141">
        <f t="shared" si="14"/>
        <v>0</v>
      </c>
      <c r="J93" s="123"/>
      <c r="K93" s="123"/>
      <c r="L93" s="123"/>
      <c r="M93" s="123"/>
      <c r="N93" s="123"/>
      <c r="O93" s="123"/>
      <c r="P93" s="141">
        <f t="shared" si="13"/>
        <v>0</v>
      </c>
    </row>
    <row r="94" spans="1:16" ht="12.75">
      <c r="A94" s="71"/>
      <c r="B94" s="79"/>
      <c r="C94" s="123"/>
      <c r="D94" s="123"/>
      <c r="E94" s="123"/>
      <c r="F94" s="141">
        <f t="shared" si="11"/>
        <v>0</v>
      </c>
      <c r="G94" s="141">
        <f t="shared" si="12"/>
        <v>0</v>
      </c>
      <c r="H94" s="123"/>
      <c r="I94" s="141">
        <f t="shared" si="14"/>
        <v>0</v>
      </c>
      <c r="J94" s="123"/>
      <c r="K94" s="123"/>
      <c r="L94" s="123"/>
      <c r="M94" s="123"/>
      <c r="N94" s="123"/>
      <c r="O94" s="123"/>
      <c r="P94" s="141">
        <f t="shared" si="13"/>
        <v>0</v>
      </c>
    </row>
    <row r="95" spans="1:16" ht="12.75">
      <c r="A95" s="71"/>
      <c r="B95" s="79"/>
      <c r="C95" s="123"/>
      <c r="D95" s="123"/>
      <c r="E95" s="123"/>
      <c r="F95" s="141">
        <f t="shared" si="11"/>
        <v>0</v>
      </c>
      <c r="G95" s="141">
        <f t="shared" si="12"/>
        <v>0</v>
      </c>
      <c r="H95" s="123"/>
      <c r="I95" s="141">
        <f t="shared" si="14"/>
        <v>0</v>
      </c>
      <c r="J95" s="123"/>
      <c r="K95" s="123"/>
      <c r="L95" s="123"/>
      <c r="M95" s="123"/>
      <c r="N95" s="123"/>
      <c r="O95" s="123"/>
      <c r="P95" s="141">
        <f t="shared" si="13"/>
        <v>0</v>
      </c>
    </row>
    <row r="96" spans="1:16" ht="12.75">
      <c r="A96" s="71"/>
      <c r="B96" s="79"/>
      <c r="C96" s="123"/>
      <c r="D96" s="123"/>
      <c r="E96" s="123"/>
      <c r="F96" s="141">
        <f t="shared" si="11"/>
        <v>0</v>
      </c>
      <c r="G96" s="141">
        <f t="shared" si="12"/>
        <v>0</v>
      </c>
      <c r="H96" s="123"/>
      <c r="I96" s="141">
        <f t="shared" si="14"/>
        <v>0</v>
      </c>
      <c r="J96" s="123"/>
      <c r="K96" s="123"/>
      <c r="L96" s="123"/>
      <c r="M96" s="123"/>
      <c r="N96" s="123"/>
      <c r="O96" s="123"/>
      <c r="P96" s="141">
        <f t="shared" si="13"/>
        <v>0</v>
      </c>
    </row>
    <row r="97" spans="1:16" ht="12.75">
      <c r="A97" s="71"/>
      <c r="B97" s="79"/>
      <c r="C97" s="123"/>
      <c r="D97" s="123"/>
      <c r="E97" s="123"/>
      <c r="F97" s="141">
        <f t="shared" si="11"/>
        <v>0</v>
      </c>
      <c r="G97" s="141">
        <f t="shared" si="12"/>
        <v>0</v>
      </c>
      <c r="H97" s="123"/>
      <c r="I97" s="141">
        <f t="shared" si="14"/>
        <v>0</v>
      </c>
      <c r="J97" s="123"/>
      <c r="K97" s="123"/>
      <c r="L97" s="123"/>
      <c r="M97" s="123"/>
      <c r="N97" s="123"/>
      <c r="O97" s="123"/>
      <c r="P97" s="141">
        <f t="shared" si="13"/>
        <v>0</v>
      </c>
    </row>
    <row r="98" spans="1:16" ht="12.75">
      <c r="A98" s="71"/>
      <c r="B98" s="79"/>
      <c r="C98" s="123"/>
      <c r="D98" s="123"/>
      <c r="E98" s="123"/>
      <c r="F98" s="141">
        <f t="shared" si="11"/>
        <v>0</v>
      </c>
      <c r="G98" s="141">
        <f t="shared" si="12"/>
        <v>0</v>
      </c>
      <c r="H98" s="123"/>
      <c r="I98" s="141">
        <f t="shared" si="14"/>
        <v>0</v>
      </c>
      <c r="J98" s="123"/>
      <c r="K98" s="123"/>
      <c r="L98" s="123"/>
      <c r="M98" s="123"/>
      <c r="N98" s="123"/>
      <c r="O98" s="123"/>
      <c r="P98" s="141">
        <f t="shared" si="13"/>
        <v>0</v>
      </c>
    </row>
    <row r="99" spans="1:16" ht="12.75">
      <c r="A99" s="71"/>
      <c r="B99" s="79"/>
      <c r="C99" s="123"/>
      <c r="D99" s="123"/>
      <c r="E99" s="123"/>
      <c r="F99" s="141">
        <f t="shared" si="11"/>
        <v>0</v>
      </c>
      <c r="G99" s="141">
        <f t="shared" si="12"/>
        <v>0</v>
      </c>
      <c r="H99" s="123"/>
      <c r="I99" s="141">
        <f t="shared" si="14"/>
        <v>0</v>
      </c>
      <c r="J99" s="123"/>
      <c r="K99" s="123"/>
      <c r="L99" s="123"/>
      <c r="M99" s="123"/>
      <c r="N99" s="123"/>
      <c r="O99" s="123"/>
      <c r="P99" s="141">
        <f t="shared" si="13"/>
        <v>0</v>
      </c>
    </row>
    <row r="100" spans="1:16" ht="12.75">
      <c r="A100" s="71"/>
      <c r="B100" s="79"/>
      <c r="C100" s="123"/>
      <c r="D100" s="123"/>
      <c r="E100" s="123"/>
      <c r="F100" s="141">
        <f t="shared" si="11"/>
        <v>0</v>
      </c>
      <c r="G100" s="141">
        <f t="shared" si="12"/>
        <v>0</v>
      </c>
      <c r="H100" s="123"/>
      <c r="I100" s="141">
        <f t="shared" si="14"/>
        <v>0</v>
      </c>
      <c r="J100" s="123"/>
      <c r="K100" s="123"/>
      <c r="L100" s="123"/>
      <c r="M100" s="123"/>
      <c r="N100" s="123"/>
      <c r="O100" s="123"/>
      <c r="P100" s="141">
        <f t="shared" si="13"/>
        <v>0</v>
      </c>
    </row>
    <row r="101" spans="1:16" ht="12.75">
      <c r="A101" s="71"/>
      <c r="B101" s="79"/>
      <c r="C101" s="123"/>
      <c r="D101" s="123"/>
      <c r="E101" s="123"/>
      <c r="F101" s="141">
        <f t="shared" si="11"/>
        <v>0</v>
      </c>
      <c r="G101" s="141">
        <f t="shared" si="12"/>
        <v>0</v>
      </c>
      <c r="H101" s="123"/>
      <c r="I101" s="141">
        <f t="shared" si="14"/>
        <v>0</v>
      </c>
      <c r="J101" s="123"/>
      <c r="K101" s="123"/>
      <c r="L101" s="123"/>
      <c r="M101" s="123"/>
      <c r="N101" s="123"/>
      <c r="O101" s="123"/>
      <c r="P101" s="141">
        <f t="shared" si="13"/>
        <v>0</v>
      </c>
    </row>
    <row r="102" spans="1:16" ht="12.75">
      <c r="A102" s="71"/>
      <c r="B102" s="79"/>
      <c r="C102" s="123"/>
      <c r="D102" s="123"/>
      <c r="E102" s="123"/>
      <c r="F102" s="141">
        <f t="shared" si="11"/>
        <v>0</v>
      </c>
      <c r="G102" s="141">
        <f t="shared" si="12"/>
        <v>0</v>
      </c>
      <c r="H102" s="123"/>
      <c r="I102" s="141">
        <f t="shared" si="14"/>
        <v>0</v>
      </c>
      <c r="J102" s="123"/>
      <c r="K102" s="123"/>
      <c r="L102" s="123"/>
      <c r="M102" s="123"/>
      <c r="N102" s="123"/>
      <c r="O102" s="123"/>
      <c r="P102" s="141">
        <f t="shared" si="13"/>
        <v>0</v>
      </c>
    </row>
    <row r="103" spans="1:16" ht="12.75">
      <c r="A103" s="71"/>
      <c r="B103" s="79"/>
      <c r="C103" s="123"/>
      <c r="D103" s="123"/>
      <c r="E103" s="123"/>
      <c r="F103" s="141">
        <f t="shared" si="11"/>
        <v>0</v>
      </c>
      <c r="G103" s="141">
        <f t="shared" si="12"/>
        <v>0</v>
      </c>
      <c r="H103" s="123"/>
      <c r="I103" s="141">
        <f t="shared" si="14"/>
        <v>0</v>
      </c>
      <c r="J103" s="123"/>
      <c r="K103" s="123"/>
      <c r="L103" s="123"/>
      <c r="M103" s="123"/>
      <c r="N103" s="123"/>
      <c r="O103" s="123"/>
      <c r="P103" s="141">
        <f t="shared" si="13"/>
        <v>0</v>
      </c>
    </row>
    <row r="104" spans="1:16" ht="12.75">
      <c r="A104" s="71"/>
      <c r="B104" s="79"/>
      <c r="C104" s="123"/>
      <c r="D104" s="123"/>
      <c r="E104" s="123"/>
      <c r="F104" s="141">
        <f t="shared" si="11"/>
        <v>0</v>
      </c>
      <c r="G104" s="141">
        <f t="shared" si="12"/>
        <v>0</v>
      </c>
      <c r="H104" s="123"/>
      <c r="I104" s="141">
        <f t="shared" si="14"/>
        <v>0</v>
      </c>
      <c r="J104" s="123"/>
      <c r="K104" s="123"/>
      <c r="L104" s="123"/>
      <c r="M104" s="123"/>
      <c r="N104" s="123"/>
      <c r="O104" s="123"/>
      <c r="P104" s="141">
        <f t="shared" si="13"/>
        <v>0</v>
      </c>
    </row>
    <row r="105" spans="1:16" ht="12.75">
      <c r="A105" s="71"/>
      <c r="B105" s="79"/>
      <c r="C105" s="123"/>
      <c r="D105" s="123"/>
      <c r="E105" s="123"/>
      <c r="F105" s="141">
        <f t="shared" si="11"/>
        <v>0</v>
      </c>
      <c r="G105" s="141">
        <f t="shared" si="12"/>
        <v>0</v>
      </c>
      <c r="H105" s="123"/>
      <c r="I105" s="141">
        <f t="shared" si="14"/>
        <v>0</v>
      </c>
      <c r="J105" s="123"/>
      <c r="K105" s="123"/>
      <c r="L105" s="123"/>
      <c r="M105" s="123"/>
      <c r="N105" s="123"/>
      <c r="O105" s="123"/>
      <c r="P105" s="141">
        <f t="shared" si="13"/>
        <v>0</v>
      </c>
    </row>
    <row r="106" spans="1:16" ht="12.75">
      <c r="A106" s="71"/>
      <c r="B106" s="79"/>
      <c r="C106" s="123"/>
      <c r="D106" s="123"/>
      <c r="E106" s="123"/>
      <c r="F106" s="141">
        <f t="shared" si="11"/>
        <v>0</v>
      </c>
      <c r="G106" s="141">
        <f t="shared" si="12"/>
        <v>0</v>
      </c>
      <c r="H106" s="123"/>
      <c r="I106" s="141">
        <f t="shared" si="14"/>
        <v>0</v>
      </c>
      <c r="J106" s="123"/>
      <c r="K106" s="123"/>
      <c r="L106" s="123"/>
      <c r="M106" s="123"/>
      <c r="N106" s="123"/>
      <c r="O106" s="123"/>
      <c r="P106" s="141">
        <f t="shared" si="13"/>
        <v>0</v>
      </c>
    </row>
    <row r="107" spans="1:16" ht="12.75">
      <c r="A107" s="71"/>
      <c r="B107" s="79"/>
      <c r="C107" s="123"/>
      <c r="D107" s="123"/>
      <c r="E107" s="123"/>
      <c r="F107" s="141">
        <f t="shared" si="11"/>
        <v>0</v>
      </c>
      <c r="G107" s="141">
        <f t="shared" si="12"/>
        <v>0</v>
      </c>
      <c r="H107" s="123"/>
      <c r="I107" s="141">
        <f t="shared" si="14"/>
        <v>0</v>
      </c>
      <c r="J107" s="123"/>
      <c r="K107" s="123"/>
      <c r="L107" s="123"/>
      <c r="M107" s="123"/>
      <c r="N107" s="123"/>
      <c r="O107" s="123"/>
      <c r="P107" s="141">
        <f t="shared" si="13"/>
        <v>0</v>
      </c>
    </row>
    <row r="108" spans="1:16" ht="12.75">
      <c r="A108" s="71"/>
      <c r="B108" s="79"/>
      <c r="C108" s="123"/>
      <c r="D108" s="123"/>
      <c r="E108" s="123"/>
      <c r="F108" s="141">
        <f t="shared" si="11"/>
        <v>0</v>
      </c>
      <c r="G108" s="141">
        <f t="shared" si="12"/>
        <v>0</v>
      </c>
      <c r="H108" s="123"/>
      <c r="I108" s="141">
        <f t="shared" si="14"/>
        <v>0</v>
      </c>
      <c r="J108" s="123"/>
      <c r="K108" s="123"/>
      <c r="L108" s="123"/>
      <c r="M108" s="123"/>
      <c r="N108" s="123"/>
      <c r="O108" s="123"/>
      <c r="P108" s="141">
        <f t="shared" si="13"/>
        <v>0</v>
      </c>
    </row>
    <row r="109" spans="1:16" ht="12.75">
      <c r="A109" s="71"/>
      <c r="B109" s="79"/>
      <c r="C109" s="123"/>
      <c r="D109" s="123"/>
      <c r="E109" s="123"/>
      <c r="F109" s="141">
        <f aca="true" t="shared" si="15" ref="F109:F140">E109*10%</f>
        <v>0</v>
      </c>
      <c r="G109" s="141">
        <f aca="true" t="shared" si="16" ref="G109:G140">D109+F109</f>
        <v>0</v>
      </c>
      <c r="H109" s="123"/>
      <c r="I109" s="141">
        <f t="shared" si="14"/>
        <v>0</v>
      </c>
      <c r="J109" s="123"/>
      <c r="K109" s="123"/>
      <c r="L109" s="123"/>
      <c r="M109" s="123"/>
      <c r="N109" s="123"/>
      <c r="O109" s="123"/>
      <c r="P109" s="141">
        <f aca="true" t="shared" si="17" ref="P109:P140">SUM(I109:O109)</f>
        <v>0</v>
      </c>
    </row>
    <row r="110" spans="1:16" ht="12.75">
      <c r="A110" s="71"/>
      <c r="B110" s="79"/>
      <c r="C110" s="123"/>
      <c r="D110" s="123"/>
      <c r="E110" s="123"/>
      <c r="F110" s="141">
        <f t="shared" si="15"/>
        <v>0</v>
      </c>
      <c r="G110" s="141">
        <f t="shared" si="16"/>
        <v>0</v>
      </c>
      <c r="H110" s="123"/>
      <c r="I110" s="141">
        <f t="shared" si="14"/>
        <v>0</v>
      </c>
      <c r="J110" s="123"/>
      <c r="K110" s="123"/>
      <c r="L110" s="123"/>
      <c r="M110" s="123"/>
      <c r="N110" s="123"/>
      <c r="O110" s="123"/>
      <c r="P110" s="141">
        <f t="shared" si="17"/>
        <v>0</v>
      </c>
    </row>
    <row r="111" spans="1:16" ht="12.75">
      <c r="A111" s="71"/>
      <c r="B111" s="79"/>
      <c r="C111" s="123"/>
      <c r="D111" s="123"/>
      <c r="E111" s="123"/>
      <c r="F111" s="141">
        <f t="shared" si="15"/>
        <v>0</v>
      </c>
      <c r="G111" s="141">
        <f t="shared" si="16"/>
        <v>0</v>
      </c>
      <c r="H111" s="123"/>
      <c r="I111" s="141">
        <f t="shared" si="14"/>
        <v>0</v>
      </c>
      <c r="J111" s="123"/>
      <c r="K111" s="123"/>
      <c r="L111" s="123"/>
      <c r="M111" s="123"/>
      <c r="N111" s="123"/>
      <c r="O111" s="123"/>
      <c r="P111" s="141">
        <f t="shared" si="17"/>
        <v>0</v>
      </c>
    </row>
    <row r="112" spans="1:16" ht="12.75">
      <c r="A112" s="71"/>
      <c r="B112" s="79"/>
      <c r="C112" s="123"/>
      <c r="D112" s="123"/>
      <c r="E112" s="123"/>
      <c r="F112" s="141">
        <f t="shared" si="15"/>
        <v>0</v>
      </c>
      <c r="G112" s="141">
        <f t="shared" si="16"/>
        <v>0</v>
      </c>
      <c r="H112" s="123"/>
      <c r="I112" s="141">
        <f t="shared" si="14"/>
        <v>0</v>
      </c>
      <c r="J112" s="123"/>
      <c r="K112" s="123"/>
      <c r="L112" s="123"/>
      <c r="M112" s="123"/>
      <c r="N112" s="123"/>
      <c r="O112" s="123"/>
      <c r="P112" s="141">
        <f t="shared" si="17"/>
        <v>0</v>
      </c>
    </row>
    <row r="113" spans="1:16" ht="12.75">
      <c r="A113" s="71"/>
      <c r="B113" s="79"/>
      <c r="C113" s="123"/>
      <c r="D113" s="123"/>
      <c r="E113" s="123"/>
      <c r="F113" s="141">
        <f t="shared" si="15"/>
        <v>0</v>
      </c>
      <c r="G113" s="141">
        <f t="shared" si="16"/>
        <v>0</v>
      </c>
      <c r="H113" s="123"/>
      <c r="I113" s="141">
        <f t="shared" si="14"/>
        <v>0</v>
      </c>
      <c r="J113" s="123"/>
      <c r="K113" s="123"/>
      <c r="L113" s="123"/>
      <c r="M113" s="123"/>
      <c r="N113" s="123"/>
      <c r="O113" s="123"/>
      <c r="P113" s="141">
        <f t="shared" si="17"/>
        <v>0</v>
      </c>
    </row>
    <row r="114" spans="1:16" ht="12.75">
      <c r="A114" s="71"/>
      <c r="B114" s="79"/>
      <c r="C114" s="123"/>
      <c r="D114" s="123"/>
      <c r="E114" s="123"/>
      <c r="F114" s="141">
        <f t="shared" si="15"/>
        <v>0</v>
      </c>
      <c r="G114" s="141">
        <f t="shared" si="16"/>
        <v>0</v>
      </c>
      <c r="H114" s="123"/>
      <c r="I114" s="141">
        <f t="shared" si="14"/>
        <v>0</v>
      </c>
      <c r="J114" s="123"/>
      <c r="K114" s="123"/>
      <c r="L114" s="123"/>
      <c r="M114" s="123"/>
      <c r="N114" s="123"/>
      <c r="O114" s="123"/>
      <c r="P114" s="141">
        <f t="shared" si="17"/>
        <v>0</v>
      </c>
    </row>
    <row r="115" spans="1:16" ht="12.75">
      <c r="A115" s="71"/>
      <c r="B115" s="79"/>
      <c r="C115" s="123"/>
      <c r="D115" s="123"/>
      <c r="E115" s="123"/>
      <c r="F115" s="141">
        <f t="shared" si="15"/>
        <v>0</v>
      </c>
      <c r="G115" s="141">
        <f t="shared" si="16"/>
        <v>0</v>
      </c>
      <c r="H115" s="123"/>
      <c r="I115" s="141">
        <f t="shared" si="14"/>
        <v>0</v>
      </c>
      <c r="J115" s="123"/>
      <c r="K115" s="123"/>
      <c r="L115" s="123"/>
      <c r="M115" s="123"/>
      <c r="N115" s="123"/>
      <c r="O115" s="123"/>
      <c r="P115" s="141">
        <f t="shared" si="17"/>
        <v>0</v>
      </c>
    </row>
    <row r="116" spans="1:16" ht="12.75">
      <c r="A116" s="71"/>
      <c r="B116" s="79"/>
      <c r="C116" s="123"/>
      <c r="D116" s="123"/>
      <c r="E116" s="123"/>
      <c r="F116" s="141">
        <f t="shared" si="15"/>
        <v>0</v>
      </c>
      <c r="G116" s="141">
        <f t="shared" si="16"/>
        <v>0</v>
      </c>
      <c r="H116" s="123"/>
      <c r="I116" s="141">
        <f t="shared" si="14"/>
        <v>0</v>
      </c>
      <c r="J116" s="123"/>
      <c r="K116" s="123"/>
      <c r="L116" s="123"/>
      <c r="M116" s="123"/>
      <c r="N116" s="123"/>
      <c r="O116" s="123"/>
      <c r="P116" s="141">
        <f t="shared" si="17"/>
        <v>0</v>
      </c>
    </row>
    <row r="117" spans="1:16" ht="12.75">
      <c r="A117" s="71"/>
      <c r="B117" s="79"/>
      <c r="C117" s="123"/>
      <c r="D117" s="123"/>
      <c r="E117" s="123"/>
      <c r="F117" s="141">
        <f t="shared" si="15"/>
        <v>0</v>
      </c>
      <c r="G117" s="141">
        <f t="shared" si="16"/>
        <v>0</v>
      </c>
      <c r="H117" s="123"/>
      <c r="I117" s="141">
        <f t="shared" si="14"/>
        <v>0</v>
      </c>
      <c r="J117" s="123"/>
      <c r="K117" s="123"/>
      <c r="L117" s="123"/>
      <c r="M117" s="123"/>
      <c r="N117" s="123"/>
      <c r="O117" s="123"/>
      <c r="P117" s="141">
        <f t="shared" si="17"/>
        <v>0</v>
      </c>
    </row>
    <row r="118" spans="1:16" ht="12.75">
      <c r="A118" s="71"/>
      <c r="B118" s="79"/>
      <c r="C118" s="123"/>
      <c r="D118" s="123"/>
      <c r="E118" s="123"/>
      <c r="F118" s="141">
        <f t="shared" si="15"/>
        <v>0</v>
      </c>
      <c r="G118" s="141">
        <f t="shared" si="16"/>
        <v>0</v>
      </c>
      <c r="H118" s="123"/>
      <c r="I118" s="141">
        <f t="shared" si="14"/>
        <v>0</v>
      </c>
      <c r="J118" s="123"/>
      <c r="K118" s="123"/>
      <c r="L118" s="123"/>
      <c r="M118" s="123"/>
      <c r="N118" s="123"/>
      <c r="O118" s="123"/>
      <c r="P118" s="141">
        <f t="shared" si="17"/>
        <v>0</v>
      </c>
    </row>
    <row r="119" spans="1:16" ht="12.75">
      <c r="A119" s="71"/>
      <c r="B119" s="79"/>
      <c r="C119" s="123"/>
      <c r="D119" s="123"/>
      <c r="E119" s="123"/>
      <c r="F119" s="141">
        <f t="shared" si="15"/>
        <v>0</v>
      </c>
      <c r="G119" s="141">
        <f t="shared" si="16"/>
        <v>0</v>
      </c>
      <c r="H119" s="123"/>
      <c r="I119" s="141">
        <f t="shared" si="14"/>
        <v>0</v>
      </c>
      <c r="J119" s="123"/>
      <c r="K119" s="123"/>
      <c r="L119" s="123"/>
      <c r="M119" s="123"/>
      <c r="N119" s="123"/>
      <c r="O119" s="123"/>
      <c r="P119" s="141">
        <f t="shared" si="17"/>
        <v>0</v>
      </c>
    </row>
    <row r="120" spans="1:16" ht="12.75">
      <c r="A120" s="71"/>
      <c r="B120" s="79"/>
      <c r="C120" s="123"/>
      <c r="D120" s="123"/>
      <c r="E120" s="123"/>
      <c r="F120" s="141">
        <f t="shared" si="15"/>
        <v>0</v>
      </c>
      <c r="G120" s="141">
        <f t="shared" si="16"/>
        <v>0</v>
      </c>
      <c r="H120" s="123"/>
      <c r="I120" s="141">
        <f t="shared" si="14"/>
        <v>0</v>
      </c>
      <c r="J120" s="123"/>
      <c r="K120" s="123"/>
      <c r="L120" s="123"/>
      <c r="M120" s="123"/>
      <c r="N120" s="123"/>
      <c r="O120" s="123"/>
      <c r="P120" s="141">
        <f t="shared" si="17"/>
        <v>0</v>
      </c>
    </row>
    <row r="121" spans="1:16" ht="12.75">
      <c r="A121" s="71"/>
      <c r="B121" s="79"/>
      <c r="C121" s="123"/>
      <c r="D121" s="123"/>
      <c r="E121" s="123"/>
      <c r="F121" s="141">
        <f t="shared" si="15"/>
        <v>0</v>
      </c>
      <c r="G121" s="141">
        <f t="shared" si="16"/>
        <v>0</v>
      </c>
      <c r="H121" s="123"/>
      <c r="I121" s="141">
        <f t="shared" si="14"/>
        <v>0</v>
      </c>
      <c r="J121" s="123"/>
      <c r="K121" s="123"/>
      <c r="L121" s="123"/>
      <c r="M121" s="123"/>
      <c r="N121" s="123"/>
      <c r="O121" s="123"/>
      <c r="P121" s="141">
        <f t="shared" si="17"/>
        <v>0</v>
      </c>
    </row>
    <row r="122" spans="1:16" ht="12.75">
      <c r="A122" s="71"/>
      <c r="B122" s="79"/>
      <c r="C122" s="123"/>
      <c r="D122" s="123"/>
      <c r="E122" s="123"/>
      <c r="F122" s="141">
        <f t="shared" si="15"/>
        <v>0</v>
      </c>
      <c r="G122" s="141">
        <f t="shared" si="16"/>
        <v>0</v>
      </c>
      <c r="H122" s="123"/>
      <c r="I122" s="141">
        <f t="shared" si="14"/>
        <v>0</v>
      </c>
      <c r="J122" s="123"/>
      <c r="K122" s="123"/>
      <c r="L122" s="123"/>
      <c r="M122" s="123"/>
      <c r="N122" s="123"/>
      <c r="O122" s="123"/>
      <c r="P122" s="141">
        <f t="shared" si="17"/>
        <v>0</v>
      </c>
    </row>
    <row r="123" spans="1:16" ht="12.75">
      <c r="A123" s="71"/>
      <c r="B123" s="79"/>
      <c r="C123" s="123"/>
      <c r="D123" s="123"/>
      <c r="E123" s="123"/>
      <c r="F123" s="141">
        <f t="shared" si="15"/>
        <v>0</v>
      </c>
      <c r="G123" s="141">
        <f t="shared" si="16"/>
        <v>0</v>
      </c>
      <c r="H123" s="123"/>
      <c r="I123" s="141">
        <f t="shared" si="14"/>
        <v>0</v>
      </c>
      <c r="J123" s="123"/>
      <c r="K123" s="123"/>
      <c r="L123" s="123"/>
      <c r="M123" s="123"/>
      <c r="N123" s="123"/>
      <c r="O123" s="123"/>
      <c r="P123" s="141">
        <f t="shared" si="17"/>
        <v>0</v>
      </c>
    </row>
    <row r="124" spans="1:16" ht="12.75">
      <c r="A124" s="71"/>
      <c r="B124" s="79"/>
      <c r="C124" s="123"/>
      <c r="D124" s="123"/>
      <c r="E124" s="123"/>
      <c r="F124" s="141">
        <f t="shared" si="15"/>
        <v>0</v>
      </c>
      <c r="G124" s="141">
        <f t="shared" si="16"/>
        <v>0</v>
      </c>
      <c r="H124" s="123"/>
      <c r="I124" s="141">
        <f t="shared" si="14"/>
        <v>0</v>
      </c>
      <c r="J124" s="123"/>
      <c r="K124" s="123"/>
      <c r="L124" s="123"/>
      <c r="M124" s="123"/>
      <c r="N124" s="123"/>
      <c r="O124" s="123"/>
      <c r="P124" s="141">
        <f t="shared" si="17"/>
        <v>0</v>
      </c>
    </row>
    <row r="125" spans="1:16" ht="12.75">
      <c r="A125" s="71"/>
      <c r="B125" s="79"/>
      <c r="C125" s="123"/>
      <c r="D125" s="123"/>
      <c r="E125" s="123"/>
      <c r="F125" s="141">
        <f t="shared" si="15"/>
        <v>0</v>
      </c>
      <c r="G125" s="141">
        <f t="shared" si="16"/>
        <v>0</v>
      </c>
      <c r="H125" s="123"/>
      <c r="I125" s="141">
        <f t="shared" si="14"/>
        <v>0</v>
      </c>
      <c r="J125" s="123"/>
      <c r="K125" s="123"/>
      <c r="L125" s="123"/>
      <c r="M125" s="123"/>
      <c r="N125" s="123"/>
      <c r="O125" s="123"/>
      <c r="P125" s="141">
        <f t="shared" si="17"/>
        <v>0</v>
      </c>
    </row>
    <row r="126" spans="1:16" ht="12.75">
      <c r="A126" s="71"/>
      <c r="B126" s="79"/>
      <c r="C126" s="123"/>
      <c r="D126" s="123"/>
      <c r="E126" s="123"/>
      <c r="F126" s="141">
        <f t="shared" si="15"/>
        <v>0</v>
      </c>
      <c r="G126" s="141">
        <f t="shared" si="16"/>
        <v>0</v>
      </c>
      <c r="H126" s="123"/>
      <c r="I126" s="141">
        <f t="shared" si="14"/>
        <v>0</v>
      </c>
      <c r="J126" s="123"/>
      <c r="K126" s="123"/>
      <c r="L126" s="123"/>
      <c r="M126" s="123"/>
      <c r="N126" s="123"/>
      <c r="O126" s="123"/>
      <c r="P126" s="141">
        <f t="shared" si="17"/>
        <v>0</v>
      </c>
    </row>
    <row r="127" spans="1:16" ht="12.75">
      <c r="A127" s="71"/>
      <c r="B127" s="79"/>
      <c r="C127" s="123"/>
      <c r="D127" s="123"/>
      <c r="E127" s="123"/>
      <c r="F127" s="141">
        <f t="shared" si="15"/>
        <v>0</v>
      </c>
      <c r="G127" s="141">
        <f t="shared" si="16"/>
        <v>0</v>
      </c>
      <c r="H127" s="123"/>
      <c r="I127" s="141">
        <f t="shared" si="14"/>
        <v>0</v>
      </c>
      <c r="J127" s="123"/>
      <c r="K127" s="123"/>
      <c r="L127" s="123"/>
      <c r="M127" s="123"/>
      <c r="N127" s="123"/>
      <c r="O127" s="123"/>
      <c r="P127" s="141">
        <f t="shared" si="17"/>
        <v>0</v>
      </c>
    </row>
    <row r="128" spans="1:16" ht="12.75">
      <c r="A128" s="71"/>
      <c r="B128" s="79"/>
      <c r="C128" s="123"/>
      <c r="D128" s="123"/>
      <c r="E128" s="123"/>
      <c r="F128" s="141">
        <f t="shared" si="15"/>
        <v>0</v>
      </c>
      <c r="G128" s="141">
        <f t="shared" si="16"/>
        <v>0</v>
      </c>
      <c r="H128" s="123"/>
      <c r="I128" s="141">
        <f t="shared" si="14"/>
        <v>0</v>
      </c>
      <c r="J128" s="123"/>
      <c r="K128" s="123"/>
      <c r="L128" s="123"/>
      <c r="M128" s="123"/>
      <c r="N128" s="123"/>
      <c r="O128" s="123"/>
      <c r="P128" s="141">
        <f t="shared" si="17"/>
        <v>0</v>
      </c>
    </row>
    <row r="129" spans="1:16" ht="12.75">
      <c r="A129" s="71"/>
      <c r="B129" s="79"/>
      <c r="C129" s="123"/>
      <c r="D129" s="123"/>
      <c r="E129" s="123"/>
      <c r="F129" s="141">
        <f t="shared" si="15"/>
        <v>0</v>
      </c>
      <c r="G129" s="141">
        <f t="shared" si="16"/>
        <v>0</v>
      </c>
      <c r="H129" s="123"/>
      <c r="I129" s="141">
        <f t="shared" si="14"/>
        <v>0</v>
      </c>
      <c r="J129" s="123"/>
      <c r="K129" s="123"/>
      <c r="L129" s="123"/>
      <c r="M129" s="123"/>
      <c r="N129" s="123"/>
      <c r="O129" s="123"/>
      <c r="P129" s="141">
        <f t="shared" si="17"/>
        <v>0</v>
      </c>
    </row>
    <row r="130" spans="1:16" ht="12.75">
      <c r="A130" s="71"/>
      <c r="B130" s="79"/>
      <c r="C130" s="123"/>
      <c r="D130" s="123"/>
      <c r="E130" s="123"/>
      <c r="F130" s="141">
        <f t="shared" si="15"/>
        <v>0</v>
      </c>
      <c r="G130" s="141">
        <f t="shared" si="16"/>
        <v>0</v>
      </c>
      <c r="H130" s="123"/>
      <c r="I130" s="141">
        <f t="shared" si="14"/>
        <v>0</v>
      </c>
      <c r="J130" s="123"/>
      <c r="K130" s="123"/>
      <c r="L130" s="123"/>
      <c r="M130" s="123"/>
      <c r="N130" s="123"/>
      <c r="O130" s="123"/>
      <c r="P130" s="141">
        <f t="shared" si="17"/>
        <v>0</v>
      </c>
    </row>
    <row r="131" spans="1:16" ht="12.75">
      <c r="A131" s="71"/>
      <c r="B131" s="79"/>
      <c r="C131" s="123"/>
      <c r="D131" s="123"/>
      <c r="E131" s="123"/>
      <c r="F131" s="141">
        <f t="shared" si="15"/>
        <v>0</v>
      </c>
      <c r="G131" s="141">
        <f t="shared" si="16"/>
        <v>0</v>
      </c>
      <c r="H131" s="123"/>
      <c r="I131" s="141">
        <f t="shared" si="14"/>
        <v>0</v>
      </c>
      <c r="J131" s="123"/>
      <c r="K131" s="123"/>
      <c r="L131" s="123"/>
      <c r="M131" s="123"/>
      <c r="N131" s="123"/>
      <c r="O131" s="123"/>
      <c r="P131" s="141">
        <f t="shared" si="17"/>
        <v>0</v>
      </c>
    </row>
    <row r="132" spans="1:16" ht="12.75">
      <c r="A132" s="71"/>
      <c r="B132" s="79"/>
      <c r="C132" s="123"/>
      <c r="D132" s="123"/>
      <c r="E132" s="123"/>
      <c r="F132" s="141">
        <f t="shared" si="15"/>
        <v>0</v>
      </c>
      <c r="G132" s="141">
        <f t="shared" si="16"/>
        <v>0</v>
      </c>
      <c r="H132" s="123"/>
      <c r="I132" s="141">
        <f t="shared" si="14"/>
        <v>0</v>
      </c>
      <c r="J132" s="123"/>
      <c r="K132" s="123"/>
      <c r="L132" s="123"/>
      <c r="M132" s="123"/>
      <c r="N132" s="123"/>
      <c r="O132" s="123"/>
      <c r="P132" s="141">
        <f t="shared" si="17"/>
        <v>0</v>
      </c>
    </row>
    <row r="133" spans="1:16" ht="12.75">
      <c r="A133" s="71"/>
      <c r="B133" s="79"/>
      <c r="C133" s="123"/>
      <c r="D133" s="123"/>
      <c r="E133" s="123"/>
      <c r="F133" s="141">
        <f t="shared" si="15"/>
        <v>0</v>
      </c>
      <c r="G133" s="141">
        <f t="shared" si="16"/>
        <v>0</v>
      </c>
      <c r="H133" s="123"/>
      <c r="I133" s="141">
        <f t="shared" si="14"/>
        <v>0</v>
      </c>
      <c r="J133" s="123"/>
      <c r="K133" s="123"/>
      <c r="L133" s="123"/>
      <c r="M133" s="123"/>
      <c r="N133" s="123"/>
      <c r="O133" s="123"/>
      <c r="P133" s="141">
        <f t="shared" si="17"/>
        <v>0</v>
      </c>
    </row>
    <row r="134" spans="1:16" ht="12.75">
      <c r="A134" s="71"/>
      <c r="B134" s="79"/>
      <c r="C134" s="123"/>
      <c r="D134" s="123"/>
      <c r="E134" s="123"/>
      <c r="F134" s="141">
        <f t="shared" si="15"/>
        <v>0</v>
      </c>
      <c r="G134" s="141">
        <f t="shared" si="16"/>
        <v>0</v>
      </c>
      <c r="H134" s="123"/>
      <c r="I134" s="141">
        <f t="shared" si="14"/>
        <v>0</v>
      </c>
      <c r="J134" s="123"/>
      <c r="K134" s="123"/>
      <c r="L134" s="123"/>
      <c r="M134" s="123"/>
      <c r="N134" s="123"/>
      <c r="O134" s="123"/>
      <c r="P134" s="141">
        <f t="shared" si="17"/>
        <v>0</v>
      </c>
    </row>
    <row r="135" spans="1:16" ht="12.75">
      <c r="A135" s="71"/>
      <c r="B135" s="79"/>
      <c r="C135" s="123"/>
      <c r="D135" s="123"/>
      <c r="E135" s="123"/>
      <c r="F135" s="141">
        <f t="shared" si="15"/>
        <v>0</v>
      </c>
      <c r="G135" s="141">
        <f t="shared" si="16"/>
        <v>0</v>
      </c>
      <c r="H135" s="123"/>
      <c r="I135" s="141">
        <f t="shared" si="14"/>
        <v>0</v>
      </c>
      <c r="J135" s="123"/>
      <c r="K135" s="123"/>
      <c r="L135" s="123"/>
      <c r="M135" s="123"/>
      <c r="N135" s="123"/>
      <c r="O135" s="123"/>
      <c r="P135" s="141">
        <f t="shared" si="17"/>
        <v>0</v>
      </c>
    </row>
    <row r="136" spans="1:16" ht="12.75">
      <c r="A136" s="71"/>
      <c r="B136" s="79"/>
      <c r="C136" s="123"/>
      <c r="D136" s="123"/>
      <c r="E136" s="123"/>
      <c r="F136" s="141">
        <f t="shared" si="15"/>
        <v>0</v>
      </c>
      <c r="G136" s="141">
        <f t="shared" si="16"/>
        <v>0</v>
      </c>
      <c r="H136" s="123"/>
      <c r="I136" s="141">
        <f t="shared" si="14"/>
        <v>0</v>
      </c>
      <c r="J136" s="123"/>
      <c r="K136" s="123"/>
      <c r="L136" s="123"/>
      <c r="M136" s="123"/>
      <c r="N136" s="123"/>
      <c r="O136" s="123"/>
      <c r="P136" s="141">
        <f t="shared" si="17"/>
        <v>0</v>
      </c>
    </row>
    <row r="137" spans="1:16" ht="12.75">
      <c r="A137" s="71"/>
      <c r="B137" s="79"/>
      <c r="C137" s="123"/>
      <c r="D137" s="123"/>
      <c r="E137" s="123"/>
      <c r="F137" s="141">
        <f t="shared" si="15"/>
        <v>0</v>
      </c>
      <c r="G137" s="141">
        <f t="shared" si="16"/>
        <v>0</v>
      </c>
      <c r="H137" s="123"/>
      <c r="I137" s="141">
        <f t="shared" si="14"/>
        <v>0</v>
      </c>
      <c r="J137" s="123"/>
      <c r="K137" s="123"/>
      <c r="L137" s="123"/>
      <c r="M137" s="123"/>
      <c r="N137" s="123"/>
      <c r="O137" s="123"/>
      <c r="P137" s="141">
        <f t="shared" si="17"/>
        <v>0</v>
      </c>
    </row>
    <row r="138" spans="1:16" ht="12.75">
      <c r="A138" s="71"/>
      <c r="B138" s="79"/>
      <c r="C138" s="123"/>
      <c r="D138" s="123"/>
      <c r="E138" s="123"/>
      <c r="F138" s="141">
        <f t="shared" si="15"/>
        <v>0</v>
      </c>
      <c r="G138" s="141">
        <f t="shared" si="16"/>
        <v>0</v>
      </c>
      <c r="H138" s="123"/>
      <c r="I138" s="141">
        <f t="shared" si="14"/>
        <v>0</v>
      </c>
      <c r="J138" s="123"/>
      <c r="K138" s="123"/>
      <c r="L138" s="123"/>
      <c r="M138" s="123"/>
      <c r="N138" s="123"/>
      <c r="O138" s="123"/>
      <c r="P138" s="141">
        <f t="shared" si="17"/>
        <v>0</v>
      </c>
    </row>
    <row r="139" spans="1:16" ht="12.75">
      <c r="A139" s="71"/>
      <c r="B139" s="79"/>
      <c r="C139" s="123"/>
      <c r="D139" s="123"/>
      <c r="E139" s="123"/>
      <c r="F139" s="141">
        <f t="shared" si="15"/>
        <v>0</v>
      </c>
      <c r="G139" s="141">
        <f t="shared" si="16"/>
        <v>0</v>
      </c>
      <c r="H139" s="123"/>
      <c r="I139" s="141">
        <f t="shared" si="14"/>
        <v>0</v>
      </c>
      <c r="J139" s="123"/>
      <c r="K139" s="123"/>
      <c r="L139" s="123"/>
      <c r="M139" s="123"/>
      <c r="N139" s="123"/>
      <c r="O139" s="123"/>
      <c r="P139" s="141">
        <f t="shared" si="17"/>
        <v>0</v>
      </c>
    </row>
    <row r="140" spans="1:16" ht="12.75">
      <c r="A140" s="71"/>
      <c r="B140" s="79"/>
      <c r="C140" s="123"/>
      <c r="D140" s="123"/>
      <c r="E140" s="123"/>
      <c r="F140" s="141">
        <f t="shared" si="15"/>
        <v>0</v>
      </c>
      <c r="G140" s="141">
        <f t="shared" si="16"/>
        <v>0</v>
      </c>
      <c r="H140" s="123"/>
      <c r="I140" s="141">
        <f t="shared" si="14"/>
        <v>0</v>
      </c>
      <c r="J140" s="123"/>
      <c r="K140" s="123"/>
      <c r="L140" s="123"/>
      <c r="M140" s="123"/>
      <c r="N140" s="123"/>
      <c r="O140" s="123"/>
      <c r="P140" s="141">
        <f t="shared" si="17"/>
        <v>0</v>
      </c>
    </row>
    <row r="141" spans="1:16" ht="12.75">
      <c r="A141" s="71"/>
      <c r="B141" s="79"/>
      <c r="C141" s="123"/>
      <c r="D141" s="123"/>
      <c r="E141" s="123"/>
      <c r="F141" s="141">
        <f aca="true" t="shared" si="18" ref="F141:F158">E141*10%</f>
        <v>0</v>
      </c>
      <c r="G141" s="141">
        <f aca="true" t="shared" si="19" ref="G141:G158">D141+F141</f>
        <v>0</v>
      </c>
      <c r="H141" s="123"/>
      <c r="I141" s="141">
        <f t="shared" si="14"/>
        <v>0</v>
      </c>
      <c r="J141" s="123"/>
      <c r="K141" s="123"/>
      <c r="L141" s="123"/>
      <c r="M141" s="123"/>
      <c r="N141" s="123"/>
      <c r="O141" s="123"/>
      <c r="P141" s="141">
        <f aca="true" t="shared" si="20" ref="P141:P158">SUM(I141:O141)</f>
        <v>0</v>
      </c>
    </row>
    <row r="142" spans="1:16" ht="12.75">
      <c r="A142" s="71"/>
      <c r="B142" s="79"/>
      <c r="C142" s="123"/>
      <c r="D142" s="123"/>
      <c r="E142" s="123"/>
      <c r="F142" s="141">
        <f t="shared" si="18"/>
        <v>0</v>
      </c>
      <c r="G142" s="141">
        <f t="shared" si="19"/>
        <v>0</v>
      </c>
      <c r="H142" s="123"/>
      <c r="I142" s="141">
        <f aca="true" t="shared" si="21" ref="I142:I158">IF(C142&gt;0,(C142-H142),(G142-H142))</f>
        <v>0</v>
      </c>
      <c r="J142" s="123"/>
      <c r="K142" s="123"/>
      <c r="L142" s="123"/>
      <c r="M142" s="123"/>
      <c r="N142" s="123"/>
      <c r="O142" s="123"/>
      <c r="P142" s="141">
        <f t="shared" si="20"/>
        <v>0</v>
      </c>
    </row>
    <row r="143" spans="1:16" ht="12.75">
      <c r="A143" s="71"/>
      <c r="B143" s="79"/>
      <c r="C143" s="123"/>
      <c r="D143" s="123"/>
      <c r="E143" s="123"/>
      <c r="F143" s="141">
        <f t="shared" si="18"/>
        <v>0</v>
      </c>
      <c r="G143" s="141">
        <f t="shared" si="19"/>
        <v>0</v>
      </c>
      <c r="H143" s="123"/>
      <c r="I143" s="141">
        <f t="shared" si="21"/>
        <v>0</v>
      </c>
      <c r="J143" s="123"/>
      <c r="K143" s="123"/>
      <c r="L143" s="123"/>
      <c r="M143" s="123"/>
      <c r="N143" s="123"/>
      <c r="O143" s="123"/>
      <c r="P143" s="141">
        <f t="shared" si="20"/>
        <v>0</v>
      </c>
    </row>
    <row r="144" spans="1:16" ht="12.75">
      <c r="A144" s="71"/>
      <c r="B144" s="79"/>
      <c r="C144" s="123"/>
      <c r="D144" s="123"/>
      <c r="E144" s="123"/>
      <c r="F144" s="141">
        <f t="shared" si="18"/>
        <v>0</v>
      </c>
      <c r="G144" s="141">
        <f t="shared" si="19"/>
        <v>0</v>
      </c>
      <c r="H144" s="123"/>
      <c r="I144" s="141">
        <f t="shared" si="21"/>
        <v>0</v>
      </c>
      <c r="J144" s="123"/>
      <c r="K144" s="123"/>
      <c r="L144" s="123"/>
      <c r="M144" s="123"/>
      <c r="N144" s="123"/>
      <c r="O144" s="123"/>
      <c r="P144" s="141">
        <f t="shared" si="20"/>
        <v>0</v>
      </c>
    </row>
    <row r="145" spans="1:16" ht="12.75">
      <c r="A145" s="71"/>
      <c r="B145" s="79"/>
      <c r="C145" s="123"/>
      <c r="D145" s="123"/>
      <c r="E145" s="123"/>
      <c r="F145" s="141">
        <f t="shared" si="18"/>
        <v>0</v>
      </c>
      <c r="G145" s="141">
        <f t="shared" si="19"/>
        <v>0</v>
      </c>
      <c r="H145" s="123"/>
      <c r="I145" s="141">
        <f t="shared" si="21"/>
        <v>0</v>
      </c>
      <c r="J145" s="123"/>
      <c r="K145" s="123"/>
      <c r="L145" s="123"/>
      <c r="M145" s="123"/>
      <c r="N145" s="123"/>
      <c r="O145" s="123"/>
      <c r="P145" s="141">
        <f t="shared" si="20"/>
        <v>0</v>
      </c>
    </row>
    <row r="146" spans="1:16" ht="12.75">
      <c r="A146" s="71"/>
      <c r="B146" s="79"/>
      <c r="C146" s="123"/>
      <c r="D146" s="123"/>
      <c r="E146" s="123"/>
      <c r="F146" s="141">
        <f t="shared" si="18"/>
        <v>0</v>
      </c>
      <c r="G146" s="141">
        <f t="shared" si="19"/>
        <v>0</v>
      </c>
      <c r="H146" s="123"/>
      <c r="I146" s="141">
        <f t="shared" si="21"/>
        <v>0</v>
      </c>
      <c r="J146" s="123"/>
      <c r="K146" s="123"/>
      <c r="L146" s="123"/>
      <c r="M146" s="123"/>
      <c r="N146" s="123"/>
      <c r="O146" s="123"/>
      <c r="P146" s="141">
        <f t="shared" si="20"/>
        <v>0</v>
      </c>
    </row>
    <row r="147" spans="1:16" ht="12.75">
      <c r="A147" s="71"/>
      <c r="B147" s="79"/>
      <c r="C147" s="123"/>
      <c r="D147" s="123"/>
      <c r="E147" s="123"/>
      <c r="F147" s="141">
        <f t="shared" si="18"/>
        <v>0</v>
      </c>
      <c r="G147" s="141">
        <f t="shared" si="19"/>
        <v>0</v>
      </c>
      <c r="H147" s="123"/>
      <c r="I147" s="141">
        <f t="shared" si="21"/>
        <v>0</v>
      </c>
      <c r="J147" s="123"/>
      <c r="K147" s="123"/>
      <c r="L147" s="123"/>
      <c r="M147" s="123"/>
      <c r="N147" s="123"/>
      <c r="O147" s="123"/>
      <c r="P147" s="141">
        <f t="shared" si="20"/>
        <v>0</v>
      </c>
    </row>
    <row r="148" spans="1:16" ht="12.75">
      <c r="A148" s="71"/>
      <c r="B148" s="79"/>
      <c r="C148" s="123"/>
      <c r="D148" s="123"/>
      <c r="E148" s="123"/>
      <c r="F148" s="141">
        <f t="shared" si="18"/>
        <v>0</v>
      </c>
      <c r="G148" s="141">
        <f t="shared" si="19"/>
        <v>0</v>
      </c>
      <c r="H148" s="123"/>
      <c r="I148" s="141">
        <f t="shared" si="21"/>
        <v>0</v>
      </c>
      <c r="J148" s="123"/>
      <c r="K148" s="123"/>
      <c r="L148" s="123"/>
      <c r="M148" s="123"/>
      <c r="N148" s="123"/>
      <c r="O148" s="123"/>
      <c r="P148" s="141">
        <f t="shared" si="20"/>
        <v>0</v>
      </c>
    </row>
    <row r="149" spans="1:16" ht="12.75">
      <c r="A149" s="71"/>
      <c r="B149" s="79"/>
      <c r="C149" s="123"/>
      <c r="D149" s="123"/>
      <c r="E149" s="123"/>
      <c r="F149" s="141">
        <f t="shared" si="18"/>
        <v>0</v>
      </c>
      <c r="G149" s="141">
        <f t="shared" si="19"/>
        <v>0</v>
      </c>
      <c r="H149" s="123"/>
      <c r="I149" s="141">
        <f t="shared" si="21"/>
        <v>0</v>
      </c>
      <c r="J149" s="123"/>
      <c r="K149" s="123"/>
      <c r="L149" s="123"/>
      <c r="M149" s="123"/>
      <c r="N149" s="123"/>
      <c r="O149" s="123"/>
      <c r="P149" s="141">
        <f t="shared" si="20"/>
        <v>0</v>
      </c>
    </row>
    <row r="150" spans="1:16" ht="12.75">
      <c r="A150" s="71"/>
      <c r="B150" s="79"/>
      <c r="C150" s="123"/>
      <c r="D150" s="123"/>
      <c r="E150" s="123"/>
      <c r="F150" s="141">
        <f t="shared" si="18"/>
        <v>0</v>
      </c>
      <c r="G150" s="141">
        <f t="shared" si="19"/>
        <v>0</v>
      </c>
      <c r="H150" s="123"/>
      <c r="I150" s="141">
        <f t="shared" si="21"/>
        <v>0</v>
      </c>
      <c r="J150" s="123"/>
      <c r="K150" s="123"/>
      <c r="L150" s="123"/>
      <c r="M150" s="123"/>
      <c r="N150" s="123"/>
      <c r="O150" s="123"/>
      <c r="P150" s="141">
        <f t="shared" si="20"/>
        <v>0</v>
      </c>
    </row>
    <row r="151" spans="1:16" ht="12.75">
      <c r="A151" s="71"/>
      <c r="B151" s="79"/>
      <c r="C151" s="123"/>
      <c r="D151" s="123"/>
      <c r="E151" s="123"/>
      <c r="F151" s="141">
        <f t="shared" si="18"/>
        <v>0</v>
      </c>
      <c r="G151" s="141">
        <f t="shared" si="19"/>
        <v>0</v>
      </c>
      <c r="H151" s="123"/>
      <c r="I151" s="141">
        <f t="shared" si="21"/>
        <v>0</v>
      </c>
      <c r="J151" s="123"/>
      <c r="K151" s="123"/>
      <c r="L151" s="123"/>
      <c r="M151" s="123"/>
      <c r="N151" s="123"/>
      <c r="O151" s="123"/>
      <c r="P151" s="141">
        <f t="shared" si="20"/>
        <v>0</v>
      </c>
    </row>
    <row r="152" spans="1:16" ht="12.75">
      <c r="A152" s="71"/>
      <c r="B152" s="79"/>
      <c r="C152" s="123"/>
      <c r="D152" s="123"/>
      <c r="E152" s="123"/>
      <c r="F152" s="141">
        <f t="shared" si="18"/>
        <v>0</v>
      </c>
      <c r="G152" s="141">
        <f t="shared" si="19"/>
        <v>0</v>
      </c>
      <c r="H152" s="123"/>
      <c r="I152" s="141">
        <f t="shared" si="21"/>
        <v>0</v>
      </c>
      <c r="J152" s="123"/>
      <c r="K152" s="123"/>
      <c r="L152" s="123"/>
      <c r="M152" s="123"/>
      <c r="N152" s="123"/>
      <c r="O152" s="123"/>
      <c r="P152" s="141">
        <f t="shared" si="20"/>
        <v>0</v>
      </c>
    </row>
    <row r="153" spans="1:16" ht="12.75">
      <c r="A153" s="71"/>
      <c r="B153" s="79"/>
      <c r="C153" s="123"/>
      <c r="D153" s="123"/>
      <c r="E153" s="123"/>
      <c r="F153" s="141">
        <f t="shared" si="18"/>
        <v>0</v>
      </c>
      <c r="G153" s="141">
        <f t="shared" si="19"/>
        <v>0</v>
      </c>
      <c r="H153" s="123"/>
      <c r="I153" s="141">
        <f t="shared" si="21"/>
        <v>0</v>
      </c>
      <c r="J153" s="123"/>
      <c r="K153" s="123"/>
      <c r="L153" s="123"/>
      <c r="M153" s="123"/>
      <c r="N153" s="123"/>
      <c r="O153" s="123"/>
      <c r="P153" s="141">
        <f t="shared" si="20"/>
        <v>0</v>
      </c>
    </row>
    <row r="154" spans="1:16" ht="12.75">
      <c r="A154" s="71"/>
      <c r="B154" s="79"/>
      <c r="C154" s="123"/>
      <c r="D154" s="123"/>
      <c r="E154" s="123"/>
      <c r="F154" s="141">
        <f t="shared" si="18"/>
        <v>0</v>
      </c>
      <c r="G154" s="141">
        <f t="shared" si="19"/>
        <v>0</v>
      </c>
      <c r="H154" s="123"/>
      <c r="I154" s="141">
        <f t="shared" si="21"/>
        <v>0</v>
      </c>
      <c r="J154" s="123"/>
      <c r="K154" s="123"/>
      <c r="L154" s="123"/>
      <c r="M154" s="123"/>
      <c r="N154" s="123"/>
      <c r="O154" s="123"/>
      <c r="P154" s="141">
        <f t="shared" si="20"/>
        <v>0</v>
      </c>
    </row>
    <row r="155" spans="1:16" ht="12.75">
      <c r="A155" s="71"/>
      <c r="B155" s="79"/>
      <c r="C155" s="123"/>
      <c r="D155" s="123"/>
      <c r="E155" s="123"/>
      <c r="F155" s="141">
        <f t="shared" si="18"/>
        <v>0</v>
      </c>
      <c r="G155" s="141">
        <f t="shared" si="19"/>
        <v>0</v>
      </c>
      <c r="H155" s="123"/>
      <c r="I155" s="141">
        <f t="shared" si="21"/>
        <v>0</v>
      </c>
      <c r="J155" s="123"/>
      <c r="K155" s="123"/>
      <c r="L155" s="123"/>
      <c r="M155" s="123"/>
      <c r="N155" s="123"/>
      <c r="O155" s="123"/>
      <c r="P155" s="141">
        <f t="shared" si="20"/>
        <v>0</v>
      </c>
    </row>
    <row r="156" spans="1:16" ht="12.75">
      <c r="A156" s="71"/>
      <c r="B156" s="79"/>
      <c r="C156" s="123"/>
      <c r="D156" s="123"/>
      <c r="E156" s="123"/>
      <c r="F156" s="141">
        <f t="shared" si="18"/>
        <v>0</v>
      </c>
      <c r="G156" s="141">
        <f t="shared" si="19"/>
        <v>0</v>
      </c>
      <c r="H156" s="123"/>
      <c r="I156" s="141">
        <f t="shared" si="21"/>
        <v>0</v>
      </c>
      <c r="J156" s="123"/>
      <c r="K156" s="123"/>
      <c r="L156" s="123"/>
      <c r="M156" s="123"/>
      <c r="N156" s="123"/>
      <c r="O156" s="123"/>
      <c r="P156" s="141">
        <f t="shared" si="20"/>
        <v>0</v>
      </c>
    </row>
    <row r="157" spans="1:16" s="137" customFormat="1" ht="12.75">
      <c r="A157" s="71"/>
      <c r="B157" s="79"/>
      <c r="C157" s="123"/>
      <c r="D157" s="123"/>
      <c r="E157" s="123"/>
      <c r="F157" s="172">
        <f>E157*10%</f>
        <v>0</v>
      </c>
      <c r="G157" s="172">
        <f>D157+F157</f>
        <v>0</v>
      </c>
      <c r="H157" s="123"/>
      <c r="I157" s="172">
        <f>IF(C157&gt;0,(C157-H157),(G157-H157))</f>
        <v>0</v>
      </c>
      <c r="J157" s="123"/>
      <c r="K157" s="123"/>
      <c r="L157" s="123"/>
      <c r="M157" s="123"/>
      <c r="N157" s="123"/>
      <c r="O157" s="123"/>
      <c r="P157" s="172">
        <f>SUM(I157:O157)</f>
        <v>0</v>
      </c>
    </row>
    <row r="158" spans="1:16" s="165" customFormat="1" ht="12.75" hidden="1">
      <c r="A158" s="158"/>
      <c r="B158" s="160"/>
      <c r="C158" s="162"/>
      <c r="D158" s="162"/>
      <c r="E158" s="162"/>
      <c r="F158" s="162">
        <f t="shared" si="18"/>
        <v>0</v>
      </c>
      <c r="G158" s="162">
        <f t="shared" si="19"/>
        <v>0</v>
      </c>
      <c r="H158" s="162"/>
      <c r="I158" s="162">
        <f t="shared" si="21"/>
        <v>0</v>
      </c>
      <c r="J158" s="162"/>
      <c r="K158" s="162"/>
      <c r="L158" s="162"/>
      <c r="M158" s="162"/>
      <c r="N158" s="162"/>
      <c r="O158" s="162"/>
      <c r="P158" s="162">
        <f t="shared" si="20"/>
        <v>0</v>
      </c>
    </row>
    <row r="159" spans="1:16" ht="12.75">
      <c r="A159" s="72"/>
      <c r="B159" s="72"/>
      <c r="C159" s="122">
        <f aca="true" t="shared" si="22" ref="C159:P159">SUM(C9:C158)</f>
        <v>0</v>
      </c>
      <c r="D159" s="122">
        <f t="shared" si="22"/>
        <v>0</v>
      </c>
      <c r="E159" s="122">
        <f t="shared" si="22"/>
        <v>0</v>
      </c>
      <c r="F159" s="99">
        <f t="shared" si="22"/>
        <v>0</v>
      </c>
      <c r="G159" s="99">
        <f t="shared" si="22"/>
        <v>0</v>
      </c>
      <c r="H159" s="99">
        <f t="shared" si="22"/>
        <v>0</v>
      </c>
      <c r="I159" s="99">
        <f t="shared" si="22"/>
        <v>0</v>
      </c>
      <c r="J159" s="99">
        <f t="shared" si="22"/>
        <v>0</v>
      </c>
      <c r="K159" s="99">
        <f t="shared" si="22"/>
        <v>0</v>
      </c>
      <c r="L159" s="99">
        <f t="shared" si="22"/>
        <v>0</v>
      </c>
      <c r="M159" s="99">
        <f t="shared" si="22"/>
        <v>0</v>
      </c>
      <c r="N159" s="99">
        <f t="shared" si="22"/>
        <v>0</v>
      </c>
      <c r="O159" s="99">
        <f t="shared" si="22"/>
        <v>0</v>
      </c>
      <c r="P159" s="99">
        <f t="shared" si="22"/>
        <v>0</v>
      </c>
    </row>
    <row r="161" spans="2:16" ht="12.75" hidden="1">
      <c r="B161" t="s">
        <v>566</v>
      </c>
      <c r="L161" s="9"/>
      <c r="M161" s="9"/>
      <c r="N161" s="9"/>
      <c r="O161" s="9"/>
      <c r="P161" s="9"/>
    </row>
    <row r="162" spans="2:16" ht="12.75" hidden="1">
      <c r="B162" t="s">
        <v>567</v>
      </c>
      <c r="K162" s="416" t="s">
        <v>568</v>
      </c>
      <c r="L162" s="417"/>
      <c r="M162" s="417"/>
      <c r="N162" s="417"/>
      <c r="O162" s="417"/>
      <c r="P162" s="417"/>
    </row>
    <row r="163" spans="13:14" ht="12.75" hidden="1">
      <c r="M163" s="105" t="s">
        <v>551</v>
      </c>
      <c r="N163" s="118"/>
    </row>
  </sheetData>
  <sheetProtection password="EE53" sheet="1" objects="1" scenarios="1"/>
  <mergeCells count="16">
    <mergeCell ref="A4:A6"/>
    <mergeCell ref="N4:N6"/>
    <mergeCell ref="O4:O6"/>
    <mergeCell ref="P4:P6"/>
    <mergeCell ref="L4:L6"/>
    <mergeCell ref="M4:M6"/>
    <mergeCell ref="C5:C6"/>
    <mergeCell ref="D5:G5"/>
    <mergeCell ref="K162:P162"/>
    <mergeCell ref="B1:Q1"/>
    <mergeCell ref="B4:B6"/>
    <mergeCell ref="C4:G4"/>
    <mergeCell ref="H4:H6"/>
    <mergeCell ref="I4:I6"/>
    <mergeCell ref="J4:J6"/>
    <mergeCell ref="K4:K6"/>
  </mergeCells>
  <dataValidations count="4">
    <dataValidation type="whole" operator="greaterThanOrEqual" allowBlank="1" showInputMessage="1" showErrorMessage="1" error="Amount cannot be negative" sqref="C3:P3 C8:P158">
      <formula1>0</formula1>
    </dataValidation>
    <dataValidation operator="greaterThanOrEqual" allowBlank="1" showInputMessage="1" showErrorMessage="1" error="Amount cannot be negative" sqref="C159:P159"/>
    <dataValidation type="whole" allowBlank="1" showInputMessage="1" showErrorMessage="1" prompt="Enter only numeric characters" sqref="A9:A158">
      <formula1>1</formula1>
      <formula2>9999999999999990000</formula2>
    </dataValidation>
    <dataValidation type="textLength" operator="lessThanOrEqual" allowBlank="1" showInputMessage="1" showErrorMessage="1" prompt="Maximum Length = 75" error="Maximum Length = 75" sqref="B9:B158">
      <formula1>75</formula1>
    </dataValidation>
  </dataValidations>
  <printOptions/>
  <pageMargins left="0.75" right="0.75" top="1" bottom="1" header="0.5" footer="0.5"/>
  <pageSetup horizontalDpi="120" verticalDpi="120" orientation="landscape" r:id="rId2"/>
  <colBreaks count="1" manualBreakCount="1">
    <brk id="8" min="3" max="11" man="1"/>
  </colBreaks>
  <drawing r:id="rId1"/>
</worksheet>
</file>

<file path=xl/worksheets/sheet7.xml><?xml version="1.0" encoding="utf-8"?>
<worksheet xmlns="http://schemas.openxmlformats.org/spreadsheetml/2006/main" xmlns:r="http://schemas.openxmlformats.org/officeDocument/2006/relationships">
  <sheetPr codeName="Sheet7"/>
  <dimension ref="A1:BA49"/>
  <sheetViews>
    <sheetView workbookViewId="0" topLeftCell="J1">
      <pane ySplit="1" topLeftCell="BM10" activePane="bottomLeft" state="frozen"/>
      <selection pane="topLeft" activeCell="A1" sqref="A1"/>
      <selection pane="bottomLeft" activeCell="U14" sqref="U14"/>
    </sheetView>
  </sheetViews>
  <sheetFormatPr defaultColWidth="9.140625" defaultRowHeight="12.75"/>
  <cols>
    <col min="5" max="5" width="10.140625" style="0" bestFit="1" customWidth="1"/>
    <col min="6" max="6" width="10.57421875" style="0" bestFit="1" customWidth="1"/>
    <col min="7" max="7" width="12.7109375" style="0" bestFit="1" customWidth="1"/>
    <col min="8" max="8" width="16.140625" style="0" bestFit="1" customWidth="1"/>
    <col min="9" max="9" width="19.7109375" style="0" bestFit="1" customWidth="1"/>
    <col min="10" max="10" width="12.7109375" style="0" bestFit="1" customWidth="1"/>
    <col min="12" max="13" width="12.7109375" style="0" bestFit="1" customWidth="1"/>
    <col min="14" max="14" width="9.28125" style="0" bestFit="1" customWidth="1"/>
    <col min="18" max="18" width="9.57421875" style="0" bestFit="1" customWidth="1"/>
    <col min="19" max="20" width="10.140625" style="0" bestFit="1" customWidth="1"/>
    <col min="21" max="21" width="10.57421875" style="0" bestFit="1" customWidth="1"/>
    <col min="22" max="22" width="10.28125" style="0" customWidth="1"/>
    <col min="23" max="23" width="11.28125" style="0" customWidth="1"/>
    <col min="24" max="24" width="25.28125" style="0" bestFit="1" customWidth="1"/>
    <col min="25" max="25" width="9.57421875" style="0" bestFit="1" customWidth="1"/>
    <col min="27" max="27" width="10.8515625" style="0" customWidth="1"/>
    <col min="28" max="28" width="10.28125" style="0" customWidth="1"/>
    <col min="29" max="29" width="18.140625" style="0" customWidth="1"/>
    <col min="30" max="30" width="20.28125" style="0" customWidth="1"/>
    <col min="32" max="32" width="10.140625" style="0" bestFit="1" customWidth="1"/>
    <col min="36" max="36" width="10.57421875" style="0" customWidth="1"/>
    <col min="47" max="47" width="12.421875" style="0" customWidth="1"/>
    <col min="50" max="50" width="10.57421875" style="0" bestFit="1" customWidth="1"/>
  </cols>
  <sheetData>
    <row r="1" spans="2:53" ht="12.75">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row>
    <row r="2" spans="1:23" ht="12.75">
      <c r="A2" s="34" t="s">
        <v>456</v>
      </c>
      <c r="W2">
        <v>0</v>
      </c>
    </row>
    <row r="3" spans="1:16" s="15" customFormat="1" ht="36">
      <c r="A3" s="47" t="s">
        <v>360</v>
      </c>
      <c r="B3" s="46" t="s">
        <v>361</v>
      </c>
      <c r="C3" s="46" t="s">
        <v>362</v>
      </c>
      <c r="D3" s="46" t="s">
        <v>363</v>
      </c>
      <c r="E3" s="46" t="s">
        <v>364</v>
      </c>
      <c r="F3" s="46" t="s">
        <v>365</v>
      </c>
      <c r="G3" s="46" t="s">
        <v>426</v>
      </c>
      <c r="H3" s="46" t="s">
        <v>427</v>
      </c>
      <c r="I3" s="46" t="s">
        <v>366</v>
      </c>
      <c r="J3" s="46" t="s">
        <v>367</v>
      </c>
      <c r="K3" s="46" t="s">
        <v>368</v>
      </c>
      <c r="L3" s="46" t="s">
        <v>369</v>
      </c>
      <c r="M3" s="46" t="s">
        <v>370</v>
      </c>
      <c r="N3" s="46" t="s">
        <v>371</v>
      </c>
      <c r="O3" s="46" t="s">
        <v>372</v>
      </c>
      <c r="P3" s="48" t="s">
        <v>373</v>
      </c>
    </row>
    <row r="4" spans="1:16" s="15" customFormat="1" ht="12.75">
      <c r="A4" s="47"/>
      <c r="B4" s="46"/>
      <c r="C4" s="46"/>
      <c r="D4" s="46"/>
      <c r="E4" s="46"/>
      <c r="F4" s="46"/>
      <c r="G4" s="46"/>
      <c r="H4" s="46"/>
      <c r="I4" s="46"/>
      <c r="J4" s="46"/>
      <c r="K4" s="46"/>
      <c r="L4" s="46"/>
      <c r="M4" s="46"/>
      <c r="N4" s="46"/>
      <c r="O4" s="46"/>
      <c r="P4" s="46"/>
    </row>
    <row r="5" spans="1:16" s="15" customFormat="1" ht="12.75">
      <c r="A5" s="47"/>
      <c r="B5" s="46"/>
      <c r="C5" s="46"/>
      <c r="D5" s="46"/>
      <c r="E5" s="46"/>
      <c r="F5" s="46"/>
      <c r="G5" s="46"/>
      <c r="H5" s="46"/>
      <c r="I5" s="46"/>
      <c r="J5" s="46"/>
      <c r="K5" s="46"/>
      <c r="L5" s="46"/>
      <c r="M5" s="46"/>
      <c r="N5" s="46"/>
      <c r="O5" s="46"/>
      <c r="P5" s="46"/>
    </row>
    <row r="6" spans="1:9" ht="12.75">
      <c r="A6">
        <v>1</v>
      </c>
      <c r="B6" t="s">
        <v>459</v>
      </c>
      <c r="C6" t="s">
        <v>569</v>
      </c>
      <c r="D6" t="s">
        <v>281</v>
      </c>
      <c r="E6" s="59">
        <f ca="1">TODAY()</f>
        <v>39121</v>
      </c>
      <c r="F6">
        <v>1</v>
      </c>
      <c r="G6" t="s">
        <v>460</v>
      </c>
      <c r="H6">
        <f>IF(LEFT(Form!Y46,1)="Y",Form!AJ46,UPPER(Form!M8))</f>
      </c>
      <c r="I6" s="14">
        <v>1</v>
      </c>
    </row>
    <row r="7" ht="12.75">
      <c r="D7" t="str">
        <f>LEFT(Param!V2,1)</f>
        <v>R</v>
      </c>
    </row>
    <row r="8" ht="12.75">
      <c r="A8" s="34" t="s">
        <v>457</v>
      </c>
    </row>
    <row r="9" spans="1:53" s="15" customFormat="1" ht="120">
      <c r="A9" s="49" t="s">
        <v>360</v>
      </c>
      <c r="B9" s="46" t="s">
        <v>361</v>
      </c>
      <c r="C9" s="46" t="s">
        <v>374</v>
      </c>
      <c r="D9" s="47" t="s">
        <v>428</v>
      </c>
      <c r="E9" s="50" t="s">
        <v>375</v>
      </c>
      <c r="F9" s="50" t="s">
        <v>376</v>
      </c>
      <c r="G9" s="50" t="s">
        <v>429</v>
      </c>
      <c r="H9" s="47" t="s">
        <v>377</v>
      </c>
      <c r="I9" s="51" t="s">
        <v>378</v>
      </c>
      <c r="J9" s="51" t="s">
        <v>379</v>
      </c>
      <c r="K9" s="51" t="s">
        <v>380</v>
      </c>
      <c r="L9" s="52" t="s">
        <v>430</v>
      </c>
      <c r="M9" s="46" t="s">
        <v>431</v>
      </c>
      <c r="N9" s="46" t="s">
        <v>381</v>
      </c>
      <c r="O9" s="46" t="s">
        <v>432</v>
      </c>
      <c r="P9" s="46" t="s">
        <v>382</v>
      </c>
      <c r="Q9" s="46" t="s">
        <v>383</v>
      </c>
      <c r="R9" s="46" t="s">
        <v>384</v>
      </c>
      <c r="S9" s="47" t="s">
        <v>433</v>
      </c>
      <c r="T9" s="53" t="s">
        <v>434</v>
      </c>
      <c r="U9" s="47" t="s">
        <v>435</v>
      </c>
      <c r="V9" s="47" t="s">
        <v>436</v>
      </c>
      <c r="W9" s="47" t="s">
        <v>437</v>
      </c>
      <c r="X9" s="47" t="s">
        <v>438</v>
      </c>
      <c r="Y9" s="47" t="s">
        <v>439</v>
      </c>
      <c r="Z9" s="47" t="s">
        <v>440</v>
      </c>
      <c r="AA9" s="47" t="s">
        <v>441</v>
      </c>
      <c r="AB9" s="53" t="s">
        <v>442</v>
      </c>
      <c r="AC9" s="53" t="s">
        <v>443</v>
      </c>
      <c r="AD9" s="53" t="s">
        <v>444</v>
      </c>
      <c r="AE9" s="47" t="s">
        <v>445</v>
      </c>
      <c r="AF9" s="50" t="s">
        <v>446</v>
      </c>
      <c r="AG9" s="47" t="s">
        <v>385</v>
      </c>
      <c r="AH9" s="47" t="s">
        <v>386</v>
      </c>
      <c r="AI9" s="47" t="s">
        <v>387</v>
      </c>
      <c r="AJ9" s="47" t="s">
        <v>388</v>
      </c>
      <c r="AK9" s="47" t="s">
        <v>389</v>
      </c>
      <c r="AL9" s="47" t="s">
        <v>390</v>
      </c>
      <c r="AM9" s="47" t="s">
        <v>391</v>
      </c>
      <c r="AN9" s="47" t="s">
        <v>327</v>
      </c>
      <c r="AO9" s="47" t="s">
        <v>330</v>
      </c>
      <c r="AP9" s="47" t="s">
        <v>392</v>
      </c>
      <c r="AQ9" s="126" t="s">
        <v>393</v>
      </c>
      <c r="AR9" s="47" t="s">
        <v>394</v>
      </c>
      <c r="AS9" s="47" t="s">
        <v>395</v>
      </c>
      <c r="AT9" s="47" t="s">
        <v>396</v>
      </c>
      <c r="AU9" s="47" t="s">
        <v>447</v>
      </c>
      <c r="AV9" s="54" t="s">
        <v>397</v>
      </c>
      <c r="AW9" s="55" t="s">
        <v>398</v>
      </c>
      <c r="AX9" s="55" t="s">
        <v>399</v>
      </c>
      <c r="AY9" s="15" t="s">
        <v>667</v>
      </c>
      <c r="AZ9" s="15" t="s">
        <v>668</v>
      </c>
      <c r="BA9" s="56" t="s">
        <v>367</v>
      </c>
    </row>
    <row r="10" spans="1:52" ht="12.75">
      <c r="A10">
        <v>2</v>
      </c>
      <c r="B10" t="s">
        <v>457</v>
      </c>
      <c r="C10">
        <v>1</v>
      </c>
      <c r="D10">
        <f>IF(Param!V2="C1","",Param!R3)</f>
      </c>
      <c r="E10" t="str">
        <f>Form!V1</f>
        <v>24Q</v>
      </c>
      <c r="F10">
        <f>IF(Param!V2="R","",Param!V2)</f>
      </c>
      <c r="H10">
        <f>IF(Param!V2="R","",Form!AG12)</f>
      </c>
      <c r="I10">
        <f>IF(Param!V2="R","",Form!AG13)</f>
      </c>
      <c r="L10">
        <f>IF(Param!V2="C5",UPPER(Form!M8),UPPER(Form!M9))</f>
      </c>
      <c r="M10">
        <f>IF(Param!V2="C5","",UPPER(Form!M8))</f>
      </c>
      <c r="O10">
        <f>IF(Param!V2="C5","",UPPER(Form!M10))</f>
      </c>
      <c r="P10">
        <f>TEXT(LEFT(Form!AG10,4),"0000")&amp;TEXT(RIGHT(Form!AG10,2),"00")</f>
      </c>
      <c r="Q10">
        <f>TEXT(LEFT(Form!AG8,4),"0000")&amp;TEXT(RIGHT(Form!AG8,2),"00")</f>
      </c>
      <c r="R10" t="str">
        <f>IF(Form!W6="JUNE","Q1",IF(Form!W6="SEPTEMBER","Q2",IF(Form!W6="DECEMBER","Q3","Q4")))</f>
        <v>Q4</v>
      </c>
      <c r="S10">
        <f>Form!M17</f>
        <v>0</v>
      </c>
      <c r="T10" s="13">
        <f>IF(Param!V2="C5","",Form!M19)</f>
        <v>0</v>
      </c>
      <c r="U10">
        <f>IF(Param!V2="C5","",Form!M21)</f>
        <v>0</v>
      </c>
      <c r="V10">
        <f>IF(Param!V2="C5","",Form!M22)</f>
        <v>0</v>
      </c>
      <c r="W10">
        <f>IF(Param!V2="C5","",Form!M23)</f>
        <v>0</v>
      </c>
      <c r="X10">
        <f>IF(Param!V2="C5","",Form!M24)</f>
        <v>0</v>
      </c>
      <c r="Y10">
        <f>IF(Param!V2="C5","",Form!M25)</f>
        <v>0</v>
      </c>
      <c r="Z10" t="e">
        <f>IF(Param!V2="C5","",Form!IR88)</f>
        <v>#N/A</v>
      </c>
      <c r="AA10">
        <f>IF(Param!V2="C5","",Form!M27)</f>
        <v>0</v>
      </c>
      <c r="AB10">
        <f>IF(Param!V2="C5","",IF(Form!M29=0,"",Form!M29))</f>
      </c>
      <c r="AC10">
        <f>IF(Param!V2="C5","",Form!M28)</f>
        <v>0</v>
      </c>
      <c r="AD10">
        <f>IF(Param!V2="C5","",Form!P28)</f>
        <v>0</v>
      </c>
      <c r="AE10">
        <f>IF(Param!V2="C5","",Form!AN28)</f>
        <v>0</v>
      </c>
      <c r="AF10" t="str">
        <f>IF(Form!V18="Others","O","C")</f>
        <v>C</v>
      </c>
      <c r="AG10">
        <f>IF(Param!V2="C5","",Form!M32)</f>
        <v>0</v>
      </c>
      <c r="AH10">
        <f>IF(Param!V2="C5","",IF(Form!M33=0,"",Form!M33))</f>
      </c>
      <c r="AI10">
        <f>IF(Param!V2="C5","",Form!M34)</f>
        <v>0</v>
      </c>
      <c r="AJ10">
        <f>IF(Param!V2="C5","",Form!M35)</f>
        <v>0</v>
      </c>
      <c r="AK10">
        <f>IF(Param!V2="C5","",Form!M36)</f>
        <v>0</v>
      </c>
      <c r="AL10">
        <f>IF(Param!V2="C5","",Form!M37)</f>
        <v>0</v>
      </c>
      <c r="AM10">
        <f>IF(Param!V2="C5","",Form!M38)</f>
        <v>0</v>
      </c>
      <c r="AN10" t="e">
        <f>IF(Param!V2="C5","",Form!IQ88)</f>
        <v>#N/A</v>
      </c>
      <c r="AO10">
        <f>IF(Param!V2="C5","",Form!M40)</f>
        <v>0</v>
      </c>
      <c r="AP10">
        <f>IF(Param!V2="C5","",IF(Form!M42=0,"",Form!M42))</f>
      </c>
      <c r="AR10">
        <f>IF(Param!V2="C5","",Form!M41)</f>
        <v>0</v>
      </c>
      <c r="AS10">
        <f>IF(Param!V2="C5","",Form!P41)</f>
        <v>0</v>
      </c>
      <c r="AT10">
        <f>IF(Param!V2="C5","",Form!AN41)</f>
        <v>0</v>
      </c>
      <c r="AU10" s="23">
        <f>IF(OR(Param!V2="C5",Param!V2="C1"),"",OltasTotal)</f>
        <v>0</v>
      </c>
      <c r="AW10">
        <f>IF(Param!V2="C1","",CntSalaryEmp)</f>
        <v>0</v>
      </c>
      <c r="AX10" s="23">
        <f>IF(OR(Param!V2="C5",Param!V2="C1"),"",+X25)</f>
        <v>0</v>
      </c>
      <c r="AY10" s="63" t="str">
        <f>IF(Form!M43=0,"",Form!M43)</f>
        <v>N</v>
      </c>
      <c r="AZ10">
        <f>IF(Form!P43=0,"",Form!P43)</f>
      </c>
    </row>
    <row r="11" ht="12.75">
      <c r="AX11" s="23"/>
    </row>
    <row r="12" ht="12.75">
      <c r="A12" s="34" t="s">
        <v>458</v>
      </c>
    </row>
    <row r="13" spans="1:39" s="15" customFormat="1" ht="240">
      <c r="A13" s="51" t="s">
        <v>360</v>
      </c>
      <c r="B13" s="51" t="s">
        <v>361</v>
      </c>
      <c r="C13" s="51" t="s">
        <v>374</v>
      </c>
      <c r="D13" s="46" t="s">
        <v>448</v>
      </c>
      <c r="E13" s="57" t="s">
        <v>400</v>
      </c>
      <c r="F13" s="46" t="s">
        <v>449</v>
      </c>
      <c r="G13" s="47" t="s">
        <v>450</v>
      </c>
      <c r="H13" s="57" t="s">
        <v>401</v>
      </c>
      <c r="I13" s="57" t="s">
        <v>402</v>
      </c>
      <c r="J13" s="57" t="s">
        <v>403</v>
      </c>
      <c r="K13" s="57" t="s">
        <v>451</v>
      </c>
      <c r="L13" s="57" t="s">
        <v>404</v>
      </c>
      <c r="M13" s="57" t="s">
        <v>452</v>
      </c>
      <c r="N13" s="57" t="s">
        <v>405</v>
      </c>
      <c r="O13" s="47" t="s">
        <v>453</v>
      </c>
      <c r="P13" s="47" t="s">
        <v>406</v>
      </c>
      <c r="Q13" s="57" t="s">
        <v>454</v>
      </c>
      <c r="R13" s="57" t="s">
        <v>407</v>
      </c>
      <c r="S13" s="57" t="s">
        <v>408</v>
      </c>
      <c r="T13" s="57" t="s">
        <v>409</v>
      </c>
      <c r="U13" s="58" t="s">
        <v>410</v>
      </c>
      <c r="V13" s="46" t="s">
        <v>411</v>
      </c>
      <c r="W13" s="46" t="s">
        <v>412</v>
      </c>
      <c r="X13" s="46" t="s">
        <v>413</v>
      </c>
      <c r="Y13" s="47" t="s">
        <v>414</v>
      </c>
      <c r="Z13" s="47" t="s">
        <v>415</v>
      </c>
      <c r="AA13" s="47" t="s">
        <v>416</v>
      </c>
      <c r="AB13" s="47" t="s">
        <v>455</v>
      </c>
      <c r="AC13" s="47" t="s">
        <v>417</v>
      </c>
      <c r="AD13" s="46" t="s">
        <v>418</v>
      </c>
      <c r="AE13" s="46" t="s">
        <v>419</v>
      </c>
      <c r="AF13" s="46" t="s">
        <v>420</v>
      </c>
      <c r="AG13" s="47" t="s">
        <v>421</v>
      </c>
      <c r="AH13" s="47" t="s">
        <v>422</v>
      </c>
      <c r="AI13" s="47" t="s">
        <v>423</v>
      </c>
      <c r="AJ13" s="47" t="s">
        <v>424</v>
      </c>
      <c r="AK13" s="47" t="s">
        <v>425</v>
      </c>
      <c r="AL13" s="47" t="s">
        <v>393</v>
      </c>
      <c r="AM13" s="56" t="s">
        <v>367</v>
      </c>
    </row>
    <row r="14" spans="1:37" ht="12.75">
      <c r="A14">
        <v>3</v>
      </c>
      <c r="B14" t="s">
        <v>458</v>
      </c>
      <c r="C14">
        <v>1</v>
      </c>
      <c r="D14">
        <v>1</v>
      </c>
      <c r="E14">
        <v>1</v>
      </c>
      <c r="F14" t="str">
        <f>IF(Challan!I6=0,"Y","N")</f>
        <v>N</v>
      </c>
      <c r="K14">
        <f>IF(Param!V2="C5",IF(LEFT(TRIM(Form!V18),1)="O",Challan!P6,""),"")</f>
      </c>
      <c r="L14">
        <f>IF(Param!V2="C5","",IF(LEFT(TRIM(Form!V18),1)="O",IF(Challan!P6=0,"",Challan!P6),IF(AND(AF10="C",LEFT(Challan!Q6,1)="N"),IF(Challan!P6=0,"",Challan!P6),"")))</f>
      </c>
      <c r="M14">
        <f>IF(Param!V2="C5",IF(AND(AF10="C",Challan!Q6="Y"),Challan!P6,""),"")</f>
      </c>
      <c r="N14">
        <f>IF(Param!V2="C5","",IF(AND(AF10="C",LEFT(Challan!Q6,1)="Y"),IF(Challan!P6=0,"",Challan!P6),""))</f>
        <v>45</v>
      </c>
      <c r="O14" s="119">
        <f>IF(Param!V2="C5",IF(Challan!L6&gt;0,Challan!L6,""),"")</f>
      </c>
      <c r="P14" s="119">
        <f>IF(Param!V2="C5","",IF(Challan!L6=0,"",Challan!L6))</f>
      </c>
      <c r="Q14" s="59">
        <f>IF(Param!V2="C5",Challan!N6,"")</f>
      </c>
      <c r="R14" s="59">
        <f>IF(Param!V2="C5","",Challan!N6)</f>
        <v>38504</v>
      </c>
      <c r="U14" t="str">
        <f>IF(Param!V2="C5","",Challan!B6)</f>
        <v>92A</v>
      </c>
      <c r="V14" s="23">
        <f>IF(Param!V2="C5","",Challan!C6)</f>
        <v>23</v>
      </c>
      <c r="W14" s="23">
        <f>IF(Param!V2="C5","",Challan!D6)</f>
        <v>34</v>
      </c>
      <c r="X14" s="23">
        <f>IF(Param!V2="C5","",Challan!E6)</f>
        <v>43</v>
      </c>
      <c r="Y14" s="23">
        <f>IF(Param!V2="C5","",Challan!F6)</f>
        <v>54</v>
      </c>
      <c r="Z14" s="23">
        <f>IF(Param!V2="C5","",Challan!G6)</f>
        <v>54</v>
      </c>
      <c r="AA14" s="23">
        <f>IF(Param!V2="C5","",Challan!I6)</f>
        <v>208</v>
      </c>
      <c r="AB14" s="23">
        <f>IF(Param!V2="C5",Challan!I6,"")</f>
      </c>
      <c r="AC14" s="23">
        <f>IF(Param!V2="C5","",Challan!T6)</f>
        <v>24</v>
      </c>
      <c r="AD14" s="23">
        <f>IF(Param!V2="C5","",Challan!U6)</f>
        <v>23</v>
      </c>
      <c r="AE14" s="23">
        <f>IF(Param!V2="C5","",Challan!V6)</f>
        <v>23</v>
      </c>
      <c r="AF14" s="23">
        <f>IF(Param!V2="C5","",Challan!W6)</f>
        <v>23</v>
      </c>
      <c r="AG14" s="23">
        <f>IF(Param!V2="C5","",IF(ISERROR(AD14+AE14+AF14),"",(AD14+AE14+AF14)))</f>
        <v>69</v>
      </c>
      <c r="AH14" s="23">
        <f>IF(Param!V2="C5","",Challan!R6)</f>
        <v>45</v>
      </c>
      <c r="AI14" s="23">
        <f>IF(Param!V2="C5","",Challan!S6)</f>
        <v>45</v>
      </c>
      <c r="AJ14" s="13">
        <f>IF(Param!V2="C5","",IF(LEN(Challan!J6)=0,"",Challan!J6))</f>
        <v>0</v>
      </c>
      <c r="AK14" s="63" t="str">
        <f>IF(Param!V2="C5","",IF(Challan!Q6=0,"",LEFT(Challan!Q6,1)))</f>
        <v>Y</v>
      </c>
    </row>
    <row r="15" spans="23:26" ht="12.75">
      <c r="W15">
        <f>IF(Challan!D6=0,"",Challan!D6)</f>
        <v>34</v>
      </c>
      <c r="X15">
        <f>IF(Challan!E6=0,"",Challan!E6)</f>
        <v>43</v>
      </c>
      <c r="Y15">
        <f>IF(Challan!F6=0,"",Challan!F6)</f>
        <v>54</v>
      </c>
      <c r="Z15">
        <f>IF(Challan!G6=0,"",Challan!G6)</f>
        <v>54</v>
      </c>
    </row>
    <row r="17" ht="12.75">
      <c r="A17" s="34" t="s">
        <v>481</v>
      </c>
    </row>
    <row r="18" spans="1:33" s="15" customFormat="1" ht="144">
      <c r="A18" s="46" t="s">
        <v>360</v>
      </c>
      <c r="B18" s="46" t="s">
        <v>361</v>
      </c>
      <c r="C18" s="46" t="s">
        <v>374</v>
      </c>
      <c r="D18" s="46" t="s">
        <v>482</v>
      </c>
      <c r="E18" s="46" t="s">
        <v>483</v>
      </c>
      <c r="F18" s="46" t="s">
        <v>484</v>
      </c>
      <c r="G18" s="88" t="s">
        <v>485</v>
      </c>
      <c r="H18" s="89" t="s">
        <v>486</v>
      </c>
      <c r="I18" s="50" t="s">
        <v>487</v>
      </c>
      <c r="J18" s="46" t="s">
        <v>488</v>
      </c>
      <c r="K18" s="50" t="s">
        <v>489</v>
      </c>
      <c r="L18" s="46" t="s">
        <v>490</v>
      </c>
      <c r="M18" s="47" t="s">
        <v>491</v>
      </c>
      <c r="N18" s="46" t="s">
        <v>345</v>
      </c>
      <c r="O18" s="46" t="s">
        <v>346</v>
      </c>
      <c r="P18" s="46" t="s">
        <v>347</v>
      </c>
      <c r="Q18" s="46" t="s">
        <v>492</v>
      </c>
      <c r="R18" s="46" t="s">
        <v>493</v>
      </c>
      <c r="S18" s="90" t="s">
        <v>349</v>
      </c>
      <c r="T18" s="90" t="s">
        <v>494</v>
      </c>
      <c r="U18" s="112" t="s">
        <v>669</v>
      </c>
      <c r="V18" s="90" t="s">
        <v>495</v>
      </c>
      <c r="W18" s="90" t="s">
        <v>350</v>
      </c>
      <c r="X18" s="50" t="s">
        <v>351</v>
      </c>
      <c r="Y18" s="91" t="s">
        <v>496</v>
      </c>
      <c r="Z18" s="89" t="s">
        <v>352</v>
      </c>
      <c r="AA18" s="89" t="s">
        <v>497</v>
      </c>
      <c r="AB18" s="92" t="s">
        <v>498</v>
      </c>
      <c r="AC18" s="93" t="s">
        <v>499</v>
      </c>
      <c r="AD18" s="46" t="s">
        <v>500</v>
      </c>
      <c r="AE18" s="46" t="s">
        <v>501</v>
      </c>
      <c r="AF18" s="47" t="s">
        <v>502</v>
      </c>
      <c r="AG18" s="56" t="s">
        <v>367</v>
      </c>
    </row>
    <row r="19" spans="1:30" ht="12.75">
      <c r="A19">
        <v>4</v>
      </c>
      <c r="B19" t="s">
        <v>481</v>
      </c>
      <c r="C19" s="13">
        <v>1</v>
      </c>
      <c r="D19">
        <v>1</v>
      </c>
      <c r="E19">
        <v>1</v>
      </c>
      <c r="F19" t="s">
        <v>841</v>
      </c>
      <c r="G19">
        <f>IF(Param!V2="C5","",'Annexure-I'!K10)</f>
        <v>12</v>
      </c>
      <c r="J19" t="str">
        <f>UPPER('Annexure-I'!M10)</f>
        <v>ARCHA0408D</v>
      </c>
      <c r="M19" t="str">
        <f>IF(Param!V2="C5","",'Annexure-I'!N10)</f>
        <v>asd</v>
      </c>
      <c r="N19" s="23">
        <f>IF(Param!V2="C5","",'Annexure-I'!R10)</f>
        <v>23</v>
      </c>
      <c r="O19" s="23">
        <f>IF(Param!V2="C5","",'Annexure-I'!S10)</f>
        <v>23</v>
      </c>
      <c r="P19" s="23">
        <f>IF(Param!V2="C5","",'Annexure-I'!T10)</f>
        <v>23</v>
      </c>
      <c r="Q19" s="23">
        <f>IF(Param!V2="C5","",'Annexure-I'!U10)</f>
        <v>69</v>
      </c>
      <c r="R19" s="23">
        <f>IF(Param!V2="C5",'Annexure-I'!U10,"")</f>
      </c>
      <c r="S19" s="23">
        <f>IF(Param!V2="C5","",'Annexure-I'!W10)</f>
        <v>24</v>
      </c>
      <c r="T19" s="23">
        <f>IF(Param!V2="R","",IF(Param!V2="C5",(IF('Annexure-I'!W10=0,"",'Annexure-I'!W10))))</f>
      </c>
      <c r="U19" s="23"/>
      <c r="V19" s="23">
        <f>IF(Param!V2="C5","",'Annexure-I'!P10)</f>
        <v>1000</v>
      </c>
      <c r="W19" s="59">
        <f>IF(Param!V2="C5","",'Annexure-I'!O10)</f>
        <v>38504</v>
      </c>
      <c r="X19" s="59">
        <f>IF(Param!V2="C5","",IF('Annexure-I'!Y10=0,"",'Annexure-I'!Y10))</f>
      </c>
      <c r="Y19" s="59">
        <f>IF(Param!V2="C5","",'Annexure-I'!C10)</f>
        <v>38504</v>
      </c>
      <c r="AD19" t="str">
        <f>IF(Param!V2="C5","",IF('Annexure-I'!AA10&gt;0,'Annexure-I'!AA10,""))</f>
        <v>A</v>
      </c>
    </row>
    <row r="21" ht="12.75">
      <c r="A21" s="34" t="s">
        <v>570</v>
      </c>
    </row>
    <row r="22" spans="1:52" s="15" customFormat="1" ht="216">
      <c r="A22" s="46" t="s">
        <v>360</v>
      </c>
      <c r="B22" s="46" t="s">
        <v>361</v>
      </c>
      <c r="C22" s="46" t="s">
        <v>374</v>
      </c>
      <c r="D22" s="46" t="s">
        <v>571</v>
      </c>
      <c r="E22" s="46" t="s">
        <v>572</v>
      </c>
      <c r="F22" s="46" t="s">
        <v>573</v>
      </c>
      <c r="G22" s="46" t="s">
        <v>488</v>
      </c>
      <c r="H22" s="46" t="s">
        <v>490</v>
      </c>
      <c r="I22" s="47" t="s">
        <v>491</v>
      </c>
      <c r="J22" s="47" t="s">
        <v>574</v>
      </c>
      <c r="K22" s="46" t="s">
        <v>575</v>
      </c>
      <c r="L22" s="46" t="s">
        <v>576</v>
      </c>
      <c r="M22" s="46" t="s">
        <v>577</v>
      </c>
      <c r="N22" s="46" t="s">
        <v>578</v>
      </c>
      <c r="O22" s="46" t="s">
        <v>579</v>
      </c>
      <c r="P22" s="46" t="s">
        <v>580</v>
      </c>
      <c r="Q22" s="46" t="s">
        <v>581</v>
      </c>
      <c r="R22" s="46" t="s">
        <v>582</v>
      </c>
      <c r="S22" s="46" t="s">
        <v>583</v>
      </c>
      <c r="T22" s="46" t="s">
        <v>584</v>
      </c>
      <c r="U22" s="46" t="s">
        <v>585</v>
      </c>
      <c r="V22" s="46" t="s">
        <v>586</v>
      </c>
      <c r="W22" s="46" t="s">
        <v>587</v>
      </c>
      <c r="X22" s="46" t="s">
        <v>588</v>
      </c>
      <c r="Y22" s="46" t="s">
        <v>659</v>
      </c>
      <c r="Z22" s="46" t="s">
        <v>589</v>
      </c>
      <c r="AA22" s="46" t="s">
        <v>590</v>
      </c>
      <c r="AB22" s="46" t="s">
        <v>591</v>
      </c>
      <c r="AC22" s="46" t="s">
        <v>592</v>
      </c>
      <c r="AD22" s="46" t="s">
        <v>593</v>
      </c>
      <c r="AE22" s="46" t="s">
        <v>594</v>
      </c>
      <c r="AF22" s="46" t="s">
        <v>595</v>
      </c>
      <c r="AG22" s="46" t="s">
        <v>596</v>
      </c>
      <c r="AH22" s="46" t="s">
        <v>597</v>
      </c>
      <c r="AI22" s="46" t="s">
        <v>598</v>
      </c>
      <c r="AJ22" s="46" t="s">
        <v>599</v>
      </c>
      <c r="AK22" s="46" t="s">
        <v>600</v>
      </c>
      <c r="AL22" s="46" t="s">
        <v>601</v>
      </c>
      <c r="AM22" s="46" t="s">
        <v>602</v>
      </c>
      <c r="AN22" s="46" t="s">
        <v>603</v>
      </c>
      <c r="AO22" s="46" t="s">
        <v>604</v>
      </c>
      <c r="AP22" s="46" t="s">
        <v>605</v>
      </c>
      <c r="AQ22" s="46" t="s">
        <v>606</v>
      </c>
      <c r="AR22" s="46" t="s">
        <v>607</v>
      </c>
      <c r="AS22" s="46" t="s">
        <v>608</v>
      </c>
      <c r="AT22" s="46" t="s">
        <v>609</v>
      </c>
      <c r="AU22" s="46" t="s">
        <v>610</v>
      </c>
      <c r="AV22" s="46" t="s">
        <v>611</v>
      </c>
      <c r="AW22" s="46" t="s">
        <v>612</v>
      </c>
      <c r="AX22" s="46" t="s">
        <v>613</v>
      </c>
      <c r="AY22" s="46" t="s">
        <v>614</v>
      </c>
      <c r="AZ22" s="56" t="s">
        <v>367</v>
      </c>
    </row>
    <row r="23" spans="1:52" ht="12.75">
      <c r="A23">
        <v>5</v>
      </c>
      <c r="B23" t="s">
        <v>570</v>
      </c>
      <c r="C23">
        <v>1</v>
      </c>
      <c r="D23">
        <v>1</v>
      </c>
      <c r="E23" t="str">
        <f>IF(Param!V2&lt;&gt;"C5","A","")</f>
        <v>A</v>
      </c>
      <c r="G23" t="str">
        <f>UPPER('Annexure-II'!B7)</f>
        <v>ARCHA0408D</v>
      </c>
      <c r="I23" t="str">
        <f>IF(Param!V2="C5","",'Annexure-II'!C7)</f>
        <v>asd</v>
      </c>
      <c r="J23" t="str">
        <f>IF(Param!V2="C5","",'Annexure-II'!D7)</f>
        <v>as</v>
      </c>
      <c r="K23" s="59">
        <f>IF(Param!V2="C5","",'Annexure-II'!E7)</f>
        <v>36161</v>
      </c>
      <c r="L23" s="59">
        <f>IF(Param!V2="C5","",'Annexure-II'!F7)</f>
        <v>38533</v>
      </c>
      <c r="M23" s="23">
        <f>IF(Param!V2="C5","",'Annexure-II'!G7)</f>
        <v>10000</v>
      </c>
      <c r="N23" s="23">
        <f>IF(Param!V2="C5","",'Annexure-II'!H7)</f>
        <v>5000</v>
      </c>
      <c r="O23" s="23">
        <f>IF(Param!V2="C5","",'Annexure-II'!I7)</f>
        <v>2000</v>
      </c>
      <c r="Q23" s="63">
        <f>IF(Param!V2="C5","",1)</f>
        <v>1</v>
      </c>
      <c r="R23" s="23">
        <f>IF(Param!V2="C5","",'Annexure-II'!J7)</f>
        <v>0</v>
      </c>
      <c r="S23" s="23">
        <f>IF(Param!V2="C5","",'Annexure-II'!K7)</f>
        <v>17000</v>
      </c>
      <c r="T23" s="63">
        <f>IF(Param!V2="C5","",3)</f>
        <v>3</v>
      </c>
      <c r="U23" s="23">
        <f>IF(Param!V2="C5","",'Annexure-II'!O7)</f>
        <v>500</v>
      </c>
      <c r="V23" s="23">
        <f>IF(Param!V2="C5","",IF(ISERROR(S23-U23),"",(S23-U23)))</f>
        <v>16500</v>
      </c>
      <c r="W23" s="23">
        <f>IF(Param!V2="C5","",'Annexure-II'!Q7)</f>
        <v>-500</v>
      </c>
      <c r="X23" s="23">
        <f>IF(Param!V2="C5","",IF(ISERROR(+V23+W23),"",(+V23+W23)))</f>
        <v>16000</v>
      </c>
      <c r="Y23" s="23">
        <f>IF(Param!V2="C5",'Annexure-II'!R7,"")</f>
      </c>
      <c r="Z23" s="106">
        <f>IF(Param!V2="C5","",3)</f>
        <v>3</v>
      </c>
      <c r="AA23" s="23">
        <f>IF(Param!V2="C5","",IF(ISERROR('Annexure-II'!T7+'Annexure-II'!U7+'Annexure-II'!V7),"",'Annexure-II'!T7+'Annexure-II'!U7+'Annexure-II'!V7))</f>
        <v>500</v>
      </c>
      <c r="AB23" s="107">
        <f>IF(Param!V2="C5","",IF(ISERROR('Annexure-II'!R7-'Annexure-II'!W7),"",('Annexure-II'!R7-'Annexure-II'!W7)))</f>
        <v>15500</v>
      </c>
      <c r="AC23" s="23">
        <f>IF(Param!V2="C5","",'Annexure-II'!Y7)</f>
        <v>2000</v>
      </c>
      <c r="AD23" s="106">
        <f>IF(Param!V2="C5","",4)</f>
        <v>4</v>
      </c>
      <c r="AE23" s="23">
        <f>IF(Param!V2="C5","",IF(ISERROR('Annexure-II'!Z7+'Annexure-II'!AA7+'Annexure-II'!AB7+'Annexure-II'!AC7),"",('Annexure-II'!Z7+'Annexure-II'!AA7+'Annexure-II'!AB7+'Annexure-II'!AC7)))</f>
        <v>500</v>
      </c>
      <c r="AF23" s="23">
        <f>IF(Param!V2="C5","",IF(ISERROR(AC23-AE23),"",AC23-AE23))</f>
        <v>1500</v>
      </c>
      <c r="AG23" s="100">
        <f>IF(Param!V2="C5","",'Annexure-II'!AE7)</f>
        <v>0</v>
      </c>
      <c r="AH23" s="23">
        <f>IF(Param!V2="C5","",IF(ISERROR(AF23-AG23),"",(AF23-AG23)))</f>
        <v>1500</v>
      </c>
      <c r="AI23" s="23">
        <f>IF(Param!V2="C5","",'Annexure-III'!C8)</f>
        <v>0</v>
      </c>
      <c r="AJ23" s="23">
        <f>IF(Param!V2="C5","",'Annexure-III'!D8)</f>
        <v>1000</v>
      </c>
      <c r="AK23" s="23">
        <f>IF(Param!V2="C5","",'Annexure-III'!E8)</f>
        <v>10000</v>
      </c>
      <c r="AL23" s="23">
        <f>IF(Param!V2="C5","",'Annexure-III'!F8)</f>
        <v>1000</v>
      </c>
      <c r="AM23" s="23">
        <f>IF(Param!V2="C5","",'Annexure-III'!G8)</f>
        <v>2000</v>
      </c>
      <c r="AN23" s="23">
        <f>IF(Param!V2="C5","",'Annexure-III'!H8)</f>
        <v>2000</v>
      </c>
      <c r="AO23" s="23">
        <f>IF(Param!V2="C5","",'Annexure-III'!I8)</f>
        <v>0</v>
      </c>
      <c r="AP23" s="23">
        <f>IF(Param!V2="C5","",'Annexure-III'!J8)</f>
        <v>0</v>
      </c>
      <c r="AQ23" s="23">
        <f>IF(Param!V2="C5","",'Annexure-III'!K8)</f>
        <v>1000</v>
      </c>
      <c r="AR23" s="23">
        <f>IF(Param!V2="C5","",'Annexure-III'!L8)</f>
        <v>0</v>
      </c>
      <c r="AS23" s="23">
        <f>IF(Param!V2="C5","",'Annexure-III'!M8)</f>
        <v>1000</v>
      </c>
      <c r="AT23" s="23">
        <f>IF(Param!V2="C5","",'Annexure-III'!N8)</f>
        <v>0</v>
      </c>
      <c r="AU23" s="23">
        <f>IF(Param!V2="C5","",'Annexure-III'!O8)</f>
        <v>0</v>
      </c>
      <c r="AV23" s="23"/>
      <c r="AW23" s="13"/>
      <c r="AX23" s="13"/>
      <c r="AY23" s="13"/>
      <c r="AZ23" s="63"/>
    </row>
    <row r="24" spans="1:53" ht="24">
      <c r="A24" s="46"/>
      <c r="B24" s="46"/>
      <c r="C24" s="46"/>
      <c r="D24" s="108">
        <v>327</v>
      </c>
      <c r="E24" s="108"/>
      <c r="F24" s="108"/>
      <c r="G24" s="108">
        <v>328</v>
      </c>
      <c r="H24" s="46"/>
      <c r="I24" s="108">
        <v>329</v>
      </c>
      <c r="J24" s="108"/>
      <c r="K24" s="108">
        <v>330</v>
      </c>
      <c r="L24" s="108">
        <v>330</v>
      </c>
      <c r="M24" s="108">
        <v>331</v>
      </c>
      <c r="N24" s="108">
        <v>332</v>
      </c>
      <c r="O24" s="108">
        <v>333</v>
      </c>
      <c r="P24" s="108"/>
      <c r="Q24" s="108" t="s">
        <v>615</v>
      </c>
      <c r="R24" s="108">
        <v>334</v>
      </c>
      <c r="S24" s="108">
        <v>335</v>
      </c>
      <c r="T24" s="108" t="s">
        <v>616</v>
      </c>
      <c r="U24" s="108">
        <v>336</v>
      </c>
      <c r="V24" s="108">
        <v>337</v>
      </c>
      <c r="W24" s="108">
        <v>338</v>
      </c>
      <c r="X24" s="108">
        <v>339</v>
      </c>
      <c r="Y24" s="108"/>
      <c r="Z24" s="108" t="s">
        <v>617</v>
      </c>
      <c r="AA24" s="108" t="s">
        <v>618</v>
      </c>
      <c r="AB24" s="108">
        <v>344</v>
      </c>
      <c r="AC24" s="108">
        <v>345</v>
      </c>
      <c r="AD24" s="109" t="s">
        <v>619</v>
      </c>
      <c r="AE24" s="109" t="s">
        <v>619</v>
      </c>
      <c r="AF24" s="108">
        <v>350</v>
      </c>
      <c r="AG24" s="108">
        <v>351</v>
      </c>
      <c r="AH24" s="108">
        <v>352</v>
      </c>
      <c r="AI24" s="108">
        <v>355</v>
      </c>
      <c r="AJ24" s="108">
        <v>356</v>
      </c>
      <c r="AK24" s="108">
        <v>357</v>
      </c>
      <c r="AL24" s="108">
        <v>358</v>
      </c>
      <c r="AM24" s="108">
        <v>359</v>
      </c>
      <c r="AN24" s="108">
        <v>360</v>
      </c>
      <c r="AO24" s="108">
        <v>361</v>
      </c>
      <c r="AP24" s="108">
        <v>362</v>
      </c>
      <c r="AQ24" s="108">
        <v>363</v>
      </c>
      <c r="AR24" s="108">
        <v>364</v>
      </c>
      <c r="AS24" s="108">
        <v>365</v>
      </c>
      <c r="AT24" s="108">
        <v>366</v>
      </c>
      <c r="AU24" s="108">
        <v>367</v>
      </c>
      <c r="AV24" s="108" t="s">
        <v>620</v>
      </c>
      <c r="AW24" s="108"/>
      <c r="AX24" s="108"/>
      <c r="AY24" s="108"/>
      <c r="AZ24" s="110"/>
      <c r="BA24" s="15"/>
    </row>
    <row r="25" spans="1:25" ht="12.75">
      <c r="A25" s="34" t="s">
        <v>621</v>
      </c>
      <c r="O25" s="23"/>
      <c r="V25" s="23"/>
      <c r="X25" s="23">
        <f>GrossTotalIncome</f>
        <v>0</v>
      </c>
      <c r="Y25" s="23"/>
    </row>
    <row r="26" spans="1:8" s="15" customFormat="1" ht="60">
      <c r="A26" s="46" t="s">
        <v>360</v>
      </c>
      <c r="B26" s="46" t="s">
        <v>361</v>
      </c>
      <c r="C26" s="46" t="s">
        <v>374</v>
      </c>
      <c r="D26" s="46" t="s">
        <v>622</v>
      </c>
      <c r="E26" s="46" t="s">
        <v>623</v>
      </c>
      <c r="F26" s="46" t="s">
        <v>624</v>
      </c>
      <c r="G26" s="46" t="s">
        <v>625</v>
      </c>
      <c r="H26" s="56" t="s">
        <v>367</v>
      </c>
    </row>
    <row r="27" spans="1:7" ht="12.75">
      <c r="A27">
        <v>6</v>
      </c>
      <c r="B27" t="s">
        <v>626</v>
      </c>
      <c r="C27">
        <v>1</v>
      </c>
      <c r="D27">
        <v>1</v>
      </c>
      <c r="E27">
        <v>1</v>
      </c>
      <c r="F27" t="s">
        <v>663</v>
      </c>
      <c r="G27" s="23">
        <f>IF(Param!V2="C5","",'Annexure-II'!L7)</f>
        <v>500</v>
      </c>
    </row>
    <row r="28" spans="2:7" ht="12.75">
      <c r="B28" t="s">
        <v>626</v>
      </c>
      <c r="C28">
        <v>1</v>
      </c>
      <c r="D28">
        <v>1</v>
      </c>
      <c r="E28">
        <v>2</v>
      </c>
      <c r="F28" t="s">
        <v>627</v>
      </c>
      <c r="G28" s="23">
        <f>IF(Param!V2="C5","",'Annexure-II'!M7)</f>
        <v>0</v>
      </c>
    </row>
    <row r="29" spans="1:7" ht="12.75">
      <c r="A29" s="34" t="s">
        <v>628</v>
      </c>
      <c r="B29" t="s">
        <v>626</v>
      </c>
      <c r="C29">
        <v>1</v>
      </c>
      <c r="D29">
        <v>1</v>
      </c>
      <c r="E29">
        <v>3</v>
      </c>
      <c r="F29" t="s">
        <v>664</v>
      </c>
      <c r="G29" s="100">
        <f>IF(Param!V2="C5","",'Annexure-II'!N7)</f>
        <v>0</v>
      </c>
    </row>
    <row r="30" spans="1:8" s="15" customFormat="1" ht="60">
      <c r="A30" s="46" t="s">
        <v>360</v>
      </c>
      <c r="B30" s="52" t="s">
        <v>361</v>
      </c>
      <c r="C30" s="46" t="s">
        <v>374</v>
      </c>
      <c r="D30" s="46" t="s">
        <v>622</v>
      </c>
      <c r="E30" s="46" t="s">
        <v>629</v>
      </c>
      <c r="F30" s="46" t="s">
        <v>630</v>
      </c>
      <c r="G30" s="46" t="s">
        <v>631</v>
      </c>
      <c r="H30" s="56" t="s">
        <v>367</v>
      </c>
    </row>
    <row r="31" spans="1:10" ht="12.75">
      <c r="A31">
        <v>7</v>
      </c>
      <c r="B31" t="s">
        <v>348</v>
      </c>
      <c r="C31" s="13">
        <v>1</v>
      </c>
      <c r="D31">
        <v>1</v>
      </c>
      <c r="E31">
        <v>1</v>
      </c>
      <c r="F31" t="s">
        <v>632</v>
      </c>
      <c r="G31" s="23">
        <f>IF(Param!V2="C5","",'Annexure-II'!J7)</f>
        <v>0</v>
      </c>
      <c r="J31" s="100">
        <f>'Annexure-II'!H7+'Annexure-II'!I7+'Annexure-II'!J7</f>
        <v>7000</v>
      </c>
    </row>
    <row r="32" ht="12.75">
      <c r="G32" s="100"/>
    </row>
    <row r="33" ht="12.75">
      <c r="A33" s="34" t="s">
        <v>633</v>
      </c>
    </row>
    <row r="35" spans="1:10" s="15" customFormat="1" ht="84">
      <c r="A35" s="46" t="s">
        <v>360</v>
      </c>
      <c r="B35" s="52" t="s">
        <v>361</v>
      </c>
      <c r="C35" s="46" t="s">
        <v>374</v>
      </c>
      <c r="D35" s="46" t="s">
        <v>622</v>
      </c>
      <c r="E35" s="46" t="s">
        <v>634</v>
      </c>
      <c r="F35" s="46" t="s">
        <v>635</v>
      </c>
      <c r="G35" s="46" t="s">
        <v>636</v>
      </c>
      <c r="H35" s="46" t="s">
        <v>637</v>
      </c>
      <c r="I35" s="46" t="s">
        <v>638</v>
      </c>
      <c r="J35" s="56" t="s">
        <v>367</v>
      </c>
    </row>
    <row r="36" spans="1:10" s="15" customFormat="1" ht="12.75">
      <c r="A36" s="46"/>
      <c r="B36" s="52"/>
      <c r="C36" s="46"/>
      <c r="D36" s="46"/>
      <c r="E36" s="46"/>
      <c r="F36" s="46"/>
      <c r="G36" s="46"/>
      <c r="H36" s="46"/>
      <c r="I36" s="46"/>
      <c r="J36" s="47"/>
    </row>
    <row r="37" spans="1:9" ht="12.75">
      <c r="A37">
        <v>8</v>
      </c>
      <c r="B37" t="s">
        <v>639</v>
      </c>
      <c r="C37">
        <v>1</v>
      </c>
      <c r="D37">
        <v>1</v>
      </c>
      <c r="E37">
        <v>1</v>
      </c>
      <c r="F37" t="s">
        <v>640</v>
      </c>
      <c r="G37" s="23">
        <f>S23</f>
        <v>17000</v>
      </c>
      <c r="H37" s="23">
        <f>V23</f>
        <v>16500</v>
      </c>
      <c r="I37" s="23">
        <f>IF(Param!V2="C5","",'Annexure-II'!T7)</f>
        <v>0</v>
      </c>
    </row>
    <row r="38" spans="2:9" ht="12.75">
      <c r="B38" t="s">
        <v>639</v>
      </c>
      <c r="C38">
        <v>1</v>
      </c>
      <c r="D38">
        <v>1</v>
      </c>
      <c r="E38">
        <v>2</v>
      </c>
      <c r="F38" t="s">
        <v>641</v>
      </c>
      <c r="G38" s="23">
        <f>S23</f>
        <v>17000</v>
      </c>
      <c r="H38" s="23">
        <f>V23</f>
        <v>16500</v>
      </c>
      <c r="I38" s="23">
        <f>IF(Param!V2="C5","",'Annexure-II'!U7)</f>
        <v>500</v>
      </c>
    </row>
    <row r="39" spans="2:9" ht="12.75">
      <c r="B39" t="s">
        <v>639</v>
      </c>
      <c r="C39">
        <v>1</v>
      </c>
      <c r="D39">
        <v>1</v>
      </c>
      <c r="E39">
        <v>3</v>
      </c>
      <c r="F39" t="s">
        <v>642</v>
      </c>
      <c r="G39" s="23">
        <f>S23</f>
        <v>17000</v>
      </c>
      <c r="H39" s="23">
        <f>V23</f>
        <v>16500</v>
      </c>
      <c r="I39" s="23">
        <f>IF(Param!V2="C5","",'Annexure-II'!V7)</f>
        <v>0</v>
      </c>
    </row>
    <row r="41" ht="12.75">
      <c r="A41" s="34" t="s">
        <v>643</v>
      </c>
    </row>
    <row r="43" spans="1:10" s="15" customFormat="1" ht="72">
      <c r="A43" s="46" t="s">
        <v>360</v>
      </c>
      <c r="B43" s="52" t="s">
        <v>361</v>
      </c>
      <c r="C43" s="46" t="s">
        <v>374</v>
      </c>
      <c r="D43" s="46" t="s">
        <v>622</v>
      </c>
      <c r="E43" s="46" t="s">
        <v>644</v>
      </c>
      <c r="F43" s="46" t="s">
        <v>645</v>
      </c>
      <c r="G43" s="46" t="s">
        <v>646</v>
      </c>
      <c r="H43" s="46" t="s">
        <v>647</v>
      </c>
      <c r="I43" s="46" t="s">
        <v>648</v>
      </c>
      <c r="J43" s="56" t="s">
        <v>367</v>
      </c>
    </row>
    <row r="44" spans="1:12" ht="12.75">
      <c r="A44">
        <v>9</v>
      </c>
      <c r="B44" t="s">
        <v>649</v>
      </c>
      <c r="C44">
        <v>1</v>
      </c>
      <c r="D44">
        <v>1</v>
      </c>
      <c r="E44">
        <v>1</v>
      </c>
      <c r="F44" s="111" t="s">
        <v>650</v>
      </c>
      <c r="G44" s="23">
        <f>S23</f>
        <v>17000</v>
      </c>
      <c r="H44" s="23">
        <f>V23</f>
        <v>16500</v>
      </c>
      <c r="I44" s="23">
        <f>IF(Param!V2="C5","",'Annexure-II'!Z7)</f>
        <v>0</v>
      </c>
      <c r="J44" s="23"/>
      <c r="K44" s="23"/>
      <c r="L44" s="23"/>
    </row>
    <row r="45" spans="2:9" ht="12.75">
      <c r="B45" t="s">
        <v>649</v>
      </c>
      <c r="C45">
        <v>1</v>
      </c>
      <c r="D45">
        <v>1</v>
      </c>
      <c r="E45">
        <v>2</v>
      </c>
      <c r="F45" t="s">
        <v>651</v>
      </c>
      <c r="G45" s="23">
        <f>S23</f>
        <v>17000</v>
      </c>
      <c r="H45" s="23">
        <f>V23</f>
        <v>16500</v>
      </c>
      <c r="I45" s="23">
        <f>IF(Param!V2="C5","",'Annexure-II'!AA7)</f>
        <v>500</v>
      </c>
    </row>
    <row r="46" spans="2:9" ht="12.75">
      <c r="B46" t="s">
        <v>649</v>
      </c>
      <c r="C46">
        <v>1</v>
      </c>
      <c r="D46">
        <v>1</v>
      </c>
      <c r="E46">
        <v>3</v>
      </c>
      <c r="F46" t="s">
        <v>652</v>
      </c>
      <c r="G46" s="23">
        <f>S23</f>
        <v>17000</v>
      </c>
      <c r="H46" s="23">
        <f>V23</f>
        <v>16500</v>
      </c>
      <c r="I46" s="23">
        <f>IF(Param!V2="C5","",'Annexure-II'!AB7)</f>
        <v>0</v>
      </c>
    </row>
    <row r="47" spans="2:9" ht="12.75">
      <c r="B47" t="s">
        <v>649</v>
      </c>
      <c r="C47">
        <v>1</v>
      </c>
      <c r="D47">
        <v>1</v>
      </c>
      <c r="E47">
        <v>4</v>
      </c>
      <c r="F47" t="s">
        <v>653</v>
      </c>
      <c r="G47" s="23">
        <f>S23</f>
        <v>17000</v>
      </c>
      <c r="H47" s="23">
        <f>V23</f>
        <v>16500</v>
      </c>
      <c r="I47" s="23">
        <f>IF(Param!V2="C5","",'Annexure-II'!AC7)</f>
        <v>0</v>
      </c>
    </row>
    <row r="48" spans="7:9" ht="12.75">
      <c r="G48" s="23"/>
      <c r="H48" s="23"/>
      <c r="I48" s="100"/>
    </row>
    <row r="49" spans="1:51" ht="12.75">
      <c r="A49">
        <v>29</v>
      </c>
      <c r="B49" t="s">
        <v>570</v>
      </c>
      <c r="C49">
        <v>1</v>
      </c>
      <c r="D49">
        <v>3</v>
      </c>
      <c r="E49" t="s">
        <v>461</v>
      </c>
      <c r="G49" t="s">
        <v>654</v>
      </c>
      <c r="H49" t="s">
        <v>655</v>
      </c>
      <c r="I49" t="s">
        <v>656</v>
      </c>
      <c r="J49" t="s">
        <v>657</v>
      </c>
      <c r="K49">
        <v>12042004</v>
      </c>
      <c r="L49">
        <v>12062004</v>
      </c>
      <c r="M49">
        <v>200</v>
      </c>
      <c r="N49">
        <v>200</v>
      </c>
      <c r="O49">
        <v>400</v>
      </c>
      <c r="Q49">
        <v>1</v>
      </c>
      <c r="R49">
        <v>500</v>
      </c>
      <c r="S49">
        <v>800</v>
      </c>
      <c r="T49">
        <v>3</v>
      </c>
      <c r="U49">
        <v>100</v>
      </c>
      <c r="V49">
        <v>700</v>
      </c>
      <c r="W49">
        <v>500</v>
      </c>
      <c r="X49">
        <v>1200</v>
      </c>
      <c r="Z49">
        <v>3</v>
      </c>
      <c r="AA49">
        <v>400</v>
      </c>
      <c r="AB49">
        <v>800</v>
      </c>
      <c r="AC49">
        <v>650</v>
      </c>
      <c r="AD49">
        <v>4</v>
      </c>
      <c r="AE49">
        <v>400</v>
      </c>
      <c r="AF49">
        <v>250</v>
      </c>
      <c r="AG49">
        <v>100</v>
      </c>
      <c r="AH49">
        <v>150</v>
      </c>
      <c r="AI49">
        <v>100</v>
      </c>
      <c r="AJ49">
        <v>0</v>
      </c>
      <c r="AK49">
        <v>0</v>
      </c>
      <c r="AL49">
        <v>0</v>
      </c>
      <c r="AM49">
        <v>0</v>
      </c>
      <c r="AN49">
        <v>50</v>
      </c>
      <c r="AO49">
        <v>50</v>
      </c>
      <c r="AP49">
        <v>100</v>
      </c>
      <c r="AQ49">
        <v>50</v>
      </c>
      <c r="AR49">
        <v>50</v>
      </c>
      <c r="AS49">
        <v>50</v>
      </c>
      <c r="AT49">
        <v>50</v>
      </c>
      <c r="AU49">
        <v>50</v>
      </c>
      <c r="AW49" t="s">
        <v>658</v>
      </c>
      <c r="AX49" t="s">
        <v>658</v>
      </c>
      <c r="AY49" t="s">
        <v>658</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6"/>
  <dimension ref="A1:IV24"/>
  <sheetViews>
    <sheetView workbookViewId="0" topLeftCell="AD2">
      <selection activeCell="AK16" sqref="AK16"/>
    </sheetView>
  </sheetViews>
  <sheetFormatPr defaultColWidth="9.140625" defaultRowHeight="12.75"/>
  <cols>
    <col min="5" max="5" width="10.140625" style="0" bestFit="1" customWidth="1"/>
    <col min="6" max="6" width="10.57421875" style="0" bestFit="1" customWidth="1"/>
    <col min="7" max="7" width="10.140625" style="0" bestFit="1" customWidth="1"/>
    <col min="8" max="9" width="16.140625" style="0" bestFit="1" customWidth="1"/>
    <col min="10" max="10" width="15.28125" style="0" customWidth="1"/>
    <col min="12" max="12" width="13.140625" style="0" bestFit="1" customWidth="1"/>
    <col min="13" max="13" width="13.00390625" style="0" bestFit="1" customWidth="1"/>
    <col min="14" max="14" width="9.57421875" style="0" bestFit="1" customWidth="1"/>
    <col min="15" max="15" width="12.7109375" style="0" bestFit="1" customWidth="1"/>
    <col min="18" max="18" width="12.00390625" style="0" customWidth="1"/>
    <col min="19" max="19" width="10.140625" style="0" bestFit="1" customWidth="1"/>
    <col min="20" max="20" width="14.00390625" style="0" customWidth="1"/>
    <col min="21" max="21" width="21.57421875" style="0" customWidth="1"/>
    <col min="22" max="22" width="10.28125" style="0" customWidth="1"/>
    <col min="23" max="23" width="11.28125" style="0" customWidth="1"/>
    <col min="24" max="24" width="25.28125" style="0" bestFit="1" customWidth="1"/>
    <col min="25" max="25" width="9.57421875" style="0" bestFit="1" customWidth="1"/>
    <col min="27" max="27" width="10.8515625" style="0" customWidth="1"/>
    <col min="28" max="28" width="10.28125" style="0" customWidth="1"/>
    <col min="29" max="29" width="18.140625" style="0" customWidth="1"/>
    <col min="30" max="30" width="20.28125" style="0" customWidth="1"/>
    <col min="32" max="32" width="10.140625" style="0" bestFit="1" customWidth="1"/>
    <col min="36" max="36" width="10.57421875" style="0" customWidth="1"/>
    <col min="47" max="47" width="12.421875" style="0" customWidth="1"/>
    <col min="50" max="50" width="10.57421875" style="0" bestFit="1" customWidth="1"/>
  </cols>
  <sheetData>
    <row r="1" spans="1:256" ht="12.7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c r="DT1">
        <v>124</v>
      </c>
      <c r="DU1">
        <v>125</v>
      </c>
      <c r="DV1">
        <v>126</v>
      </c>
      <c r="DW1">
        <v>127</v>
      </c>
      <c r="DX1">
        <v>128</v>
      </c>
      <c r="DY1">
        <v>129</v>
      </c>
      <c r="DZ1">
        <v>130</v>
      </c>
      <c r="EA1">
        <v>131</v>
      </c>
      <c r="EB1">
        <v>132</v>
      </c>
      <c r="EC1">
        <v>133</v>
      </c>
      <c r="ED1">
        <v>134</v>
      </c>
      <c r="EE1">
        <v>135</v>
      </c>
      <c r="EF1">
        <v>136</v>
      </c>
      <c r="EG1">
        <v>137</v>
      </c>
      <c r="EH1">
        <v>138</v>
      </c>
      <c r="EI1">
        <v>139</v>
      </c>
      <c r="EJ1">
        <v>140</v>
      </c>
      <c r="EK1">
        <v>141</v>
      </c>
      <c r="EL1">
        <v>142</v>
      </c>
      <c r="EM1">
        <v>143</v>
      </c>
      <c r="EN1">
        <v>144</v>
      </c>
      <c r="EO1">
        <v>145</v>
      </c>
      <c r="EP1">
        <v>146</v>
      </c>
      <c r="EQ1">
        <v>147</v>
      </c>
      <c r="ER1">
        <v>148</v>
      </c>
      <c r="ES1">
        <v>149</v>
      </c>
      <c r="ET1">
        <v>150</v>
      </c>
      <c r="EU1">
        <v>151</v>
      </c>
      <c r="EV1">
        <v>152</v>
      </c>
      <c r="EW1">
        <v>153</v>
      </c>
      <c r="EX1">
        <v>154</v>
      </c>
      <c r="EY1">
        <v>155</v>
      </c>
      <c r="EZ1">
        <v>156</v>
      </c>
      <c r="FA1">
        <v>157</v>
      </c>
      <c r="FB1">
        <v>158</v>
      </c>
      <c r="FC1">
        <v>159</v>
      </c>
      <c r="FD1">
        <v>160</v>
      </c>
      <c r="FE1">
        <v>161</v>
      </c>
      <c r="FF1">
        <v>162</v>
      </c>
      <c r="FG1">
        <v>163</v>
      </c>
      <c r="FH1">
        <v>164</v>
      </c>
      <c r="FI1">
        <v>165</v>
      </c>
      <c r="FJ1">
        <v>166</v>
      </c>
      <c r="FK1">
        <v>167</v>
      </c>
      <c r="FL1">
        <v>168</v>
      </c>
      <c r="FM1">
        <v>169</v>
      </c>
      <c r="FN1">
        <v>170</v>
      </c>
      <c r="FO1">
        <v>171</v>
      </c>
      <c r="FP1">
        <v>172</v>
      </c>
      <c r="FQ1">
        <v>173</v>
      </c>
      <c r="FR1">
        <v>174</v>
      </c>
      <c r="FS1">
        <v>175</v>
      </c>
      <c r="FT1">
        <v>176</v>
      </c>
      <c r="FU1">
        <v>177</v>
      </c>
      <c r="FV1">
        <v>178</v>
      </c>
      <c r="FW1">
        <v>179</v>
      </c>
      <c r="FX1">
        <v>180</v>
      </c>
      <c r="FY1">
        <v>181</v>
      </c>
      <c r="FZ1">
        <v>182</v>
      </c>
      <c r="GA1">
        <v>183</v>
      </c>
      <c r="GB1">
        <v>184</v>
      </c>
      <c r="GC1">
        <v>185</v>
      </c>
      <c r="GD1">
        <v>186</v>
      </c>
      <c r="GE1">
        <v>187</v>
      </c>
      <c r="GF1">
        <v>188</v>
      </c>
      <c r="GG1">
        <v>189</v>
      </c>
      <c r="GH1">
        <v>190</v>
      </c>
      <c r="GI1">
        <v>191</v>
      </c>
      <c r="GJ1">
        <v>192</v>
      </c>
      <c r="GK1">
        <v>193</v>
      </c>
      <c r="GL1">
        <v>194</v>
      </c>
      <c r="GM1">
        <v>195</v>
      </c>
      <c r="GN1">
        <v>196</v>
      </c>
      <c r="GO1">
        <v>197</v>
      </c>
      <c r="GP1">
        <v>198</v>
      </c>
      <c r="GQ1">
        <v>199</v>
      </c>
      <c r="GR1">
        <v>200</v>
      </c>
      <c r="GS1">
        <v>201</v>
      </c>
      <c r="GT1">
        <v>202</v>
      </c>
      <c r="GU1">
        <v>203</v>
      </c>
      <c r="GV1">
        <v>204</v>
      </c>
      <c r="GW1">
        <v>205</v>
      </c>
      <c r="GX1">
        <v>206</v>
      </c>
      <c r="GY1">
        <v>207</v>
      </c>
      <c r="GZ1">
        <v>208</v>
      </c>
      <c r="HA1">
        <v>209</v>
      </c>
      <c r="HB1">
        <v>210</v>
      </c>
      <c r="HC1">
        <v>211</v>
      </c>
      <c r="HD1">
        <v>212</v>
      </c>
      <c r="HE1">
        <v>213</v>
      </c>
      <c r="HF1">
        <v>214</v>
      </c>
      <c r="HG1">
        <v>215</v>
      </c>
      <c r="HH1">
        <v>216</v>
      </c>
      <c r="HI1">
        <v>217</v>
      </c>
      <c r="HJ1">
        <v>218</v>
      </c>
      <c r="HK1">
        <v>219</v>
      </c>
      <c r="HL1">
        <v>220</v>
      </c>
      <c r="HM1">
        <v>221</v>
      </c>
      <c r="HN1">
        <v>222</v>
      </c>
      <c r="HO1">
        <v>223</v>
      </c>
      <c r="HP1">
        <v>224</v>
      </c>
      <c r="HQ1">
        <v>225</v>
      </c>
      <c r="HR1">
        <v>226</v>
      </c>
      <c r="HS1">
        <v>227</v>
      </c>
      <c r="HT1">
        <v>228</v>
      </c>
      <c r="HU1">
        <v>229</v>
      </c>
      <c r="HV1">
        <v>230</v>
      </c>
      <c r="HW1">
        <v>231</v>
      </c>
      <c r="HX1">
        <v>232</v>
      </c>
      <c r="HY1">
        <v>233</v>
      </c>
      <c r="HZ1">
        <v>234</v>
      </c>
      <c r="IA1">
        <v>235</v>
      </c>
      <c r="IB1">
        <v>236</v>
      </c>
      <c r="IC1">
        <v>237</v>
      </c>
      <c r="ID1">
        <v>238</v>
      </c>
      <c r="IE1">
        <v>239</v>
      </c>
      <c r="IF1">
        <v>240</v>
      </c>
      <c r="IG1">
        <v>241</v>
      </c>
      <c r="IH1">
        <v>242</v>
      </c>
      <c r="II1">
        <v>243</v>
      </c>
      <c r="IJ1">
        <v>244</v>
      </c>
      <c r="IK1">
        <v>245</v>
      </c>
      <c r="IL1">
        <v>246</v>
      </c>
      <c r="IM1">
        <v>247</v>
      </c>
      <c r="IN1">
        <v>248</v>
      </c>
      <c r="IO1">
        <v>249</v>
      </c>
      <c r="IP1">
        <v>250</v>
      </c>
      <c r="IQ1">
        <v>251</v>
      </c>
      <c r="IR1">
        <v>252</v>
      </c>
      <c r="IS1">
        <v>253</v>
      </c>
      <c r="IT1">
        <v>254</v>
      </c>
      <c r="IU1">
        <v>255</v>
      </c>
      <c r="IV1">
        <v>256</v>
      </c>
    </row>
    <row r="2" spans="1:23" ht="12.75">
      <c r="A2" s="34" t="s">
        <v>456</v>
      </c>
      <c r="W2">
        <v>6000</v>
      </c>
    </row>
    <row r="3" spans="1:16" s="15" customFormat="1" ht="36">
      <c r="A3" s="47" t="s">
        <v>360</v>
      </c>
      <c r="B3" s="46" t="s">
        <v>361</v>
      </c>
      <c r="C3" s="46" t="s">
        <v>362</v>
      </c>
      <c r="D3" s="46" t="s">
        <v>363</v>
      </c>
      <c r="E3" s="46" t="s">
        <v>364</v>
      </c>
      <c r="F3" s="46" t="s">
        <v>365</v>
      </c>
      <c r="G3" s="46" t="s">
        <v>426</v>
      </c>
      <c r="H3" s="46" t="s">
        <v>427</v>
      </c>
      <c r="I3" s="46" t="s">
        <v>366</v>
      </c>
      <c r="J3" s="46" t="s">
        <v>367</v>
      </c>
      <c r="K3" s="46" t="s">
        <v>368</v>
      </c>
      <c r="L3" s="46" t="s">
        <v>369</v>
      </c>
      <c r="M3" s="46" t="s">
        <v>370</v>
      </c>
      <c r="N3" s="46" t="s">
        <v>371</v>
      </c>
      <c r="O3" s="46" t="s">
        <v>372</v>
      </c>
      <c r="P3" s="48" t="s">
        <v>373</v>
      </c>
    </row>
    <row r="4" spans="1:16" s="15" customFormat="1" ht="12.75">
      <c r="A4" s="47"/>
      <c r="B4" s="46"/>
      <c r="C4" s="46"/>
      <c r="D4" s="46"/>
      <c r="E4" s="46"/>
      <c r="F4" s="46"/>
      <c r="G4" s="46"/>
      <c r="H4" s="46"/>
      <c r="I4" s="46"/>
      <c r="J4" s="46"/>
      <c r="K4" s="46"/>
      <c r="L4" s="46"/>
      <c r="M4" s="46"/>
      <c r="N4" s="46"/>
      <c r="O4" s="46"/>
      <c r="P4" s="46"/>
    </row>
    <row r="5" spans="1:16" s="15" customFormat="1" ht="12.75">
      <c r="A5" s="47"/>
      <c r="B5" s="46"/>
      <c r="C5" s="46"/>
      <c r="D5" s="46"/>
      <c r="E5" s="46"/>
      <c r="F5" s="46"/>
      <c r="G5" s="46"/>
      <c r="H5" s="46"/>
      <c r="I5" s="46"/>
      <c r="J5" s="46"/>
      <c r="K5" s="46"/>
      <c r="L5" s="46"/>
      <c r="M5" s="46"/>
      <c r="N5" s="46"/>
      <c r="O5" s="46"/>
      <c r="P5" s="46"/>
    </row>
    <row r="6" spans="1:9" ht="12.75">
      <c r="A6">
        <v>1</v>
      </c>
      <c r="B6" t="s">
        <v>459</v>
      </c>
      <c r="C6" t="s">
        <v>12</v>
      </c>
      <c r="D6" t="str">
        <f>LEFT(Param!V2,1)</f>
        <v>R</v>
      </c>
      <c r="E6" s="59">
        <f ca="1">TODAY()</f>
        <v>39121</v>
      </c>
      <c r="F6">
        <v>1</v>
      </c>
      <c r="G6" t="s">
        <v>460</v>
      </c>
      <c r="H6">
        <f>UPPER(Form!M8)</f>
      </c>
      <c r="I6" s="14">
        <v>1</v>
      </c>
    </row>
    <row r="9" ht="12.75">
      <c r="A9" s="34" t="s">
        <v>457</v>
      </c>
    </row>
    <row r="10" spans="1:53" s="196" customFormat="1" ht="120">
      <c r="A10" s="49" t="s">
        <v>360</v>
      </c>
      <c r="B10" s="46" t="s">
        <v>361</v>
      </c>
      <c r="C10" s="46" t="s">
        <v>374</v>
      </c>
      <c r="D10" s="47" t="s">
        <v>428</v>
      </c>
      <c r="E10" s="50" t="s">
        <v>375</v>
      </c>
      <c r="F10" s="50" t="s">
        <v>376</v>
      </c>
      <c r="G10" s="50" t="s">
        <v>429</v>
      </c>
      <c r="H10" s="47" t="s">
        <v>377</v>
      </c>
      <c r="I10" s="47" t="s">
        <v>378</v>
      </c>
      <c r="J10" s="47" t="s">
        <v>379</v>
      </c>
      <c r="K10" s="47" t="s">
        <v>380</v>
      </c>
      <c r="L10" s="52" t="s">
        <v>430</v>
      </c>
      <c r="M10" s="46" t="s">
        <v>431</v>
      </c>
      <c r="N10" s="46" t="s">
        <v>381</v>
      </c>
      <c r="O10" s="46" t="s">
        <v>432</v>
      </c>
      <c r="P10" s="46" t="s">
        <v>382</v>
      </c>
      <c r="Q10" s="46" t="s">
        <v>383</v>
      </c>
      <c r="R10" s="46" t="s">
        <v>384</v>
      </c>
      <c r="S10" s="47" t="s">
        <v>433</v>
      </c>
      <c r="T10" s="53" t="s">
        <v>434</v>
      </c>
      <c r="U10" s="47" t="s">
        <v>435</v>
      </c>
      <c r="V10" s="47" t="s">
        <v>436</v>
      </c>
      <c r="W10" s="47" t="s">
        <v>437</v>
      </c>
      <c r="X10" s="47" t="s">
        <v>438</v>
      </c>
      <c r="Y10" s="47" t="s">
        <v>439</v>
      </c>
      <c r="Z10" s="47" t="s">
        <v>440</v>
      </c>
      <c r="AA10" s="47" t="s">
        <v>441</v>
      </c>
      <c r="AB10" s="53" t="s">
        <v>442</v>
      </c>
      <c r="AC10" s="53" t="s">
        <v>443</v>
      </c>
      <c r="AD10" s="53" t="s">
        <v>444</v>
      </c>
      <c r="AE10" s="47" t="s">
        <v>445</v>
      </c>
      <c r="AF10" s="50" t="s">
        <v>446</v>
      </c>
      <c r="AG10" s="47" t="s">
        <v>385</v>
      </c>
      <c r="AH10" s="47" t="s">
        <v>386</v>
      </c>
      <c r="AI10" s="47" t="s">
        <v>387</v>
      </c>
      <c r="AJ10" s="47" t="s">
        <v>388</v>
      </c>
      <c r="AK10" s="47" t="s">
        <v>389</v>
      </c>
      <c r="AL10" s="47" t="s">
        <v>390</v>
      </c>
      <c r="AM10" s="47" t="s">
        <v>391</v>
      </c>
      <c r="AN10" s="47" t="s">
        <v>327</v>
      </c>
      <c r="AO10" s="47" t="s">
        <v>330</v>
      </c>
      <c r="AP10" s="47" t="s">
        <v>392</v>
      </c>
      <c r="AQ10" s="126" t="s">
        <v>393</v>
      </c>
      <c r="AR10" s="47" t="s">
        <v>394</v>
      </c>
      <c r="AS10" s="47" t="s">
        <v>395</v>
      </c>
      <c r="AT10" s="47" t="s">
        <v>396</v>
      </c>
      <c r="AU10" s="47" t="s">
        <v>447</v>
      </c>
      <c r="AV10" s="54" t="s">
        <v>397</v>
      </c>
      <c r="AW10" s="55" t="s">
        <v>398</v>
      </c>
      <c r="AX10" s="55" t="s">
        <v>399</v>
      </c>
      <c r="AY10" s="195" t="s">
        <v>13</v>
      </c>
      <c r="AZ10" s="195" t="s">
        <v>668</v>
      </c>
      <c r="BA10" s="56" t="s">
        <v>367</v>
      </c>
    </row>
    <row r="11" spans="1:51" ht="12.75">
      <c r="A11">
        <v>2</v>
      </c>
      <c r="B11" t="s">
        <v>457</v>
      </c>
      <c r="C11">
        <v>1</v>
      </c>
      <c r="D11">
        <v>19</v>
      </c>
      <c r="E11" t="s">
        <v>14</v>
      </c>
      <c r="M11" t="s">
        <v>15</v>
      </c>
      <c r="O11" t="s">
        <v>16</v>
      </c>
      <c r="P11">
        <v>200607</v>
      </c>
      <c r="Q11">
        <v>200506</v>
      </c>
      <c r="R11" t="s">
        <v>17</v>
      </c>
      <c r="S11" t="s">
        <v>18</v>
      </c>
      <c r="T11" s="13" t="s">
        <v>25</v>
      </c>
      <c r="U11" t="s">
        <v>26</v>
      </c>
      <c r="V11" t="s">
        <v>27</v>
      </c>
      <c r="W11" t="s">
        <v>28</v>
      </c>
      <c r="X11" t="s">
        <v>29</v>
      </c>
      <c r="Y11" t="s">
        <v>30</v>
      </c>
      <c r="Z11">
        <v>19</v>
      </c>
      <c r="AA11">
        <v>400013</v>
      </c>
      <c r="AB11" t="s">
        <v>31</v>
      </c>
      <c r="AC11">
        <v>22</v>
      </c>
      <c r="AD11">
        <v>24994505</v>
      </c>
      <c r="AE11" t="s">
        <v>319</v>
      </c>
      <c r="AF11" t="s">
        <v>841</v>
      </c>
      <c r="AG11" t="s">
        <v>32</v>
      </c>
      <c r="AH11" t="s">
        <v>33</v>
      </c>
      <c r="AI11" t="s">
        <v>26</v>
      </c>
      <c r="AJ11" t="s">
        <v>27</v>
      </c>
      <c r="AK11" t="s">
        <v>28</v>
      </c>
      <c r="AL11" t="s">
        <v>29</v>
      </c>
      <c r="AM11" t="s">
        <v>30</v>
      </c>
      <c r="AN11">
        <v>19</v>
      </c>
      <c r="AO11">
        <v>400013</v>
      </c>
      <c r="AP11" t="s">
        <v>34</v>
      </c>
      <c r="AR11">
        <v>22</v>
      </c>
      <c r="AS11">
        <v>24994505</v>
      </c>
      <c r="AT11" t="s">
        <v>319</v>
      </c>
      <c r="AU11" s="23">
        <v>2442708</v>
      </c>
      <c r="AX11" s="23"/>
      <c r="AY11" s="63" t="s">
        <v>319</v>
      </c>
    </row>
    <row r="12" spans="8:52" ht="12.75">
      <c r="H12" t="s">
        <v>35</v>
      </c>
      <c r="I12" t="s">
        <v>36</v>
      </c>
      <c r="M12" t="s">
        <v>37</v>
      </c>
      <c r="O12" t="s">
        <v>38</v>
      </c>
      <c r="P12" t="s">
        <v>39</v>
      </c>
      <c r="Q12" t="s">
        <v>40</v>
      </c>
      <c r="R12" t="s">
        <v>41</v>
      </c>
      <c r="S12" t="s">
        <v>42</v>
      </c>
      <c r="T12" s="13" t="s">
        <v>43</v>
      </c>
      <c r="U12" s="13" t="s">
        <v>44</v>
      </c>
      <c r="V12" s="13" t="s">
        <v>45</v>
      </c>
      <c r="W12" s="13" t="s">
        <v>46</v>
      </c>
      <c r="X12" s="13" t="s">
        <v>47</v>
      </c>
      <c r="Y12" s="13" t="s">
        <v>48</v>
      </c>
      <c r="Z12" s="13" t="s">
        <v>49</v>
      </c>
      <c r="AA12" t="s">
        <v>50</v>
      </c>
      <c r="AB12" t="s">
        <v>51</v>
      </c>
      <c r="AC12" t="s">
        <v>52</v>
      </c>
      <c r="AD12" t="s">
        <v>53</v>
      </c>
      <c r="AE12" t="s">
        <v>54</v>
      </c>
      <c r="AF12" t="s">
        <v>55</v>
      </c>
      <c r="AG12" t="s">
        <v>56</v>
      </c>
      <c r="AH12" t="s">
        <v>57</v>
      </c>
      <c r="AI12" t="s">
        <v>58</v>
      </c>
      <c r="AJ12" t="s">
        <v>59</v>
      </c>
      <c r="AK12" t="s">
        <v>60</v>
      </c>
      <c r="AL12" t="s">
        <v>61</v>
      </c>
      <c r="AM12" t="s">
        <v>62</v>
      </c>
      <c r="AN12" t="s">
        <v>63</v>
      </c>
      <c r="AO12" t="s">
        <v>64</v>
      </c>
      <c r="AP12" t="s">
        <v>65</v>
      </c>
      <c r="AR12" t="s">
        <v>66</v>
      </c>
      <c r="AS12" t="s">
        <v>67</v>
      </c>
      <c r="AT12" t="s">
        <v>68</v>
      </c>
      <c r="AU12" s="23"/>
      <c r="AX12" s="23"/>
      <c r="AY12" s="63" t="s">
        <v>75</v>
      </c>
      <c r="AZ12" t="s">
        <v>76</v>
      </c>
    </row>
    <row r="13" spans="16:50" ht="12.75">
      <c r="P13" t="str">
        <f>TEXT(LEFT(P11,4),"0000")&amp;"20"&amp;TEXT(RIGHT(P11,2),"00")</f>
        <v>20062007</v>
      </c>
      <c r="Q13" t="str">
        <f>TEXT(LEFT(Q11,4),"0000")&amp;"20"&amp;TEXT(RIGHT(Q11,2),"00")</f>
        <v>20052006</v>
      </c>
      <c r="R13" t="str">
        <f>IF(R11="Q1","June",iif(R11="Q2","September",IF(R11="Q3","December","March")))</f>
        <v>June</v>
      </c>
      <c r="Z13" t="str">
        <f>VLOOKUP(Z11,Form!$IN$89:Form!$IQ$124,4)</f>
        <v>MAHARASHTRA</v>
      </c>
      <c r="AF13" t="str">
        <f>IF(AF11="O","Others","Central Govt.")</f>
        <v>Others</v>
      </c>
      <c r="AN13" t="str">
        <f>VLOOKUP(AN11,Form!$IN$89:Form!$IQ$124,4)</f>
        <v>MAHARASHTRA</v>
      </c>
      <c r="AX13" s="23"/>
    </row>
    <row r="14" ht="12.75">
      <c r="A14" s="34" t="s">
        <v>458</v>
      </c>
    </row>
    <row r="15" spans="1:39" s="15" customFormat="1" ht="83.25" customHeight="1">
      <c r="A15" s="51" t="s">
        <v>360</v>
      </c>
      <c r="B15" s="51" t="s">
        <v>361</v>
      </c>
      <c r="C15" s="51" t="s">
        <v>374</v>
      </c>
      <c r="D15" s="46" t="s">
        <v>448</v>
      </c>
      <c r="E15" s="57" t="s">
        <v>400</v>
      </c>
      <c r="F15" s="46" t="s">
        <v>449</v>
      </c>
      <c r="G15" s="47" t="s">
        <v>450</v>
      </c>
      <c r="H15" s="57" t="s">
        <v>401</v>
      </c>
      <c r="I15" s="57" t="s">
        <v>402</v>
      </c>
      <c r="J15" s="57" t="s">
        <v>403</v>
      </c>
      <c r="K15" s="57" t="s">
        <v>451</v>
      </c>
      <c r="L15" s="57" t="s">
        <v>404</v>
      </c>
      <c r="M15" s="57" t="s">
        <v>452</v>
      </c>
      <c r="N15" s="57" t="s">
        <v>405</v>
      </c>
      <c r="O15" s="47" t="s">
        <v>453</v>
      </c>
      <c r="P15" s="47" t="s">
        <v>406</v>
      </c>
      <c r="Q15" s="57" t="s">
        <v>454</v>
      </c>
      <c r="R15" s="57" t="s">
        <v>407</v>
      </c>
      <c r="S15" s="57" t="s">
        <v>408</v>
      </c>
      <c r="T15" s="57" t="s">
        <v>409</v>
      </c>
      <c r="U15" s="58" t="s">
        <v>410</v>
      </c>
      <c r="V15" s="46" t="s">
        <v>411</v>
      </c>
      <c r="W15" s="46" t="s">
        <v>412</v>
      </c>
      <c r="X15" s="46" t="s">
        <v>413</v>
      </c>
      <c r="Y15" s="47" t="s">
        <v>414</v>
      </c>
      <c r="Z15" s="47" t="s">
        <v>415</v>
      </c>
      <c r="AA15" s="47" t="s">
        <v>416</v>
      </c>
      <c r="AB15" s="47" t="s">
        <v>455</v>
      </c>
      <c r="AC15" s="47" t="s">
        <v>417</v>
      </c>
      <c r="AD15" s="46" t="s">
        <v>418</v>
      </c>
      <c r="AE15" s="46" t="s">
        <v>419</v>
      </c>
      <c r="AF15" s="46" t="s">
        <v>420</v>
      </c>
      <c r="AG15" s="47" t="s">
        <v>421</v>
      </c>
      <c r="AH15" s="47" t="s">
        <v>422</v>
      </c>
      <c r="AI15" s="47" t="s">
        <v>423</v>
      </c>
      <c r="AJ15" s="47" t="s">
        <v>424</v>
      </c>
      <c r="AK15" s="47" t="s">
        <v>425</v>
      </c>
      <c r="AL15" s="47" t="s">
        <v>393</v>
      </c>
      <c r="AM15" s="56" t="s">
        <v>367</v>
      </c>
    </row>
    <row r="16" spans="1:37" ht="12.75">
      <c r="A16">
        <v>3</v>
      </c>
      <c r="B16" t="s">
        <v>458</v>
      </c>
      <c r="C16">
        <v>1</v>
      </c>
      <c r="D16">
        <v>1</v>
      </c>
      <c r="E16">
        <v>1</v>
      </c>
      <c r="F16" t="s">
        <v>319</v>
      </c>
      <c r="L16">
        <v>21</v>
      </c>
      <c r="O16" s="119"/>
      <c r="P16" s="119">
        <v>350779</v>
      </c>
      <c r="Q16" s="59"/>
      <c r="R16" s="197" t="s">
        <v>77</v>
      </c>
      <c r="U16" t="s">
        <v>505</v>
      </c>
      <c r="V16" s="23">
        <v>51</v>
      </c>
      <c r="W16" s="23">
        <v>0</v>
      </c>
      <c r="X16" s="23">
        <v>1</v>
      </c>
      <c r="Y16" s="23">
        <v>0</v>
      </c>
      <c r="Z16" s="23">
        <v>0</v>
      </c>
      <c r="AA16" s="23">
        <v>52</v>
      </c>
      <c r="AB16" s="23"/>
      <c r="AC16" s="23">
        <v>52</v>
      </c>
      <c r="AD16" s="23">
        <v>51</v>
      </c>
      <c r="AE16" s="23">
        <v>0</v>
      </c>
      <c r="AF16" s="23">
        <v>1</v>
      </c>
      <c r="AG16" s="23">
        <v>52</v>
      </c>
      <c r="AH16" s="23">
        <v>0</v>
      </c>
      <c r="AI16" s="23">
        <v>0</v>
      </c>
      <c r="AJ16" s="198">
        <v>199</v>
      </c>
      <c r="AK16" s="63" t="s">
        <v>319</v>
      </c>
    </row>
    <row r="17" spans="12:37" ht="12.75">
      <c r="L17">
        <f>IF(LEFT(TRIM(Form!V18),1)="O","Challan!P7","")</f>
      </c>
      <c r="N17" t="str">
        <f>IF(LEFT(TRIM(Form!V18),1)="O","","Challan!P7")</f>
        <v>Challan!P7</v>
      </c>
      <c r="P17" t="s">
        <v>80</v>
      </c>
      <c r="R17" t="s">
        <v>81</v>
      </c>
      <c r="U17" t="s">
        <v>82</v>
      </c>
      <c r="V17" s="23" t="s">
        <v>83</v>
      </c>
      <c r="W17" t="s">
        <v>84</v>
      </c>
      <c r="X17" t="s">
        <v>85</v>
      </c>
      <c r="Y17" t="s">
        <v>86</v>
      </c>
      <c r="Z17" t="s">
        <v>87</v>
      </c>
      <c r="AA17" t="s">
        <v>88</v>
      </c>
      <c r="AC17" t="s">
        <v>89</v>
      </c>
      <c r="AH17" t="s">
        <v>90</v>
      </c>
      <c r="AI17" t="s">
        <v>91</v>
      </c>
      <c r="AJ17" t="s">
        <v>92</v>
      </c>
      <c r="AK17" t="s">
        <v>93</v>
      </c>
    </row>
    <row r="18" ht="12.75">
      <c r="R18" s="199">
        <f>DATE(RIGHT(R16,4),MID(R16,3,2),LEFT(R16,2))</f>
        <v>38479</v>
      </c>
    </row>
    <row r="20" ht="12.75">
      <c r="A20" s="34" t="s">
        <v>481</v>
      </c>
    </row>
    <row r="21" spans="1:33" ht="144">
      <c r="A21" s="46" t="s">
        <v>360</v>
      </c>
      <c r="B21" s="46" t="s">
        <v>361</v>
      </c>
      <c r="C21" s="46" t="s">
        <v>374</v>
      </c>
      <c r="D21" s="46" t="s">
        <v>482</v>
      </c>
      <c r="E21" s="46" t="s">
        <v>483</v>
      </c>
      <c r="F21" s="46" t="s">
        <v>484</v>
      </c>
      <c r="G21" s="88" t="s">
        <v>485</v>
      </c>
      <c r="H21" s="89" t="s">
        <v>486</v>
      </c>
      <c r="I21" s="50" t="s">
        <v>487</v>
      </c>
      <c r="J21" s="46" t="s">
        <v>488</v>
      </c>
      <c r="K21" s="50" t="s">
        <v>489</v>
      </c>
      <c r="L21" s="46" t="s">
        <v>490</v>
      </c>
      <c r="M21" s="47" t="s">
        <v>491</v>
      </c>
      <c r="N21" s="46" t="s">
        <v>345</v>
      </c>
      <c r="O21" s="46" t="s">
        <v>346</v>
      </c>
      <c r="P21" s="46" t="s">
        <v>347</v>
      </c>
      <c r="Q21" s="46" t="s">
        <v>492</v>
      </c>
      <c r="R21" s="46" t="s">
        <v>493</v>
      </c>
      <c r="S21" s="90" t="s">
        <v>349</v>
      </c>
      <c r="T21" s="90" t="s">
        <v>494</v>
      </c>
      <c r="U21" s="90" t="s">
        <v>669</v>
      </c>
      <c r="V21" s="90" t="s">
        <v>495</v>
      </c>
      <c r="W21" s="90" t="s">
        <v>350</v>
      </c>
      <c r="X21" s="50" t="s">
        <v>351</v>
      </c>
      <c r="Y21" s="91" t="s">
        <v>496</v>
      </c>
      <c r="Z21" s="89" t="s">
        <v>352</v>
      </c>
      <c r="AA21" s="89" t="s">
        <v>497</v>
      </c>
      <c r="AB21" s="92" t="s">
        <v>498</v>
      </c>
      <c r="AC21" s="93" t="s">
        <v>499</v>
      </c>
      <c r="AD21" s="46" t="s">
        <v>500</v>
      </c>
      <c r="AE21" s="46" t="s">
        <v>501</v>
      </c>
      <c r="AF21" s="47" t="s">
        <v>502</v>
      </c>
      <c r="AG21" s="56" t="s">
        <v>367</v>
      </c>
    </row>
    <row r="22" spans="1:26" ht="12.75">
      <c r="A22">
        <v>9</v>
      </c>
      <c r="B22" t="s">
        <v>481</v>
      </c>
      <c r="C22" s="13">
        <v>1</v>
      </c>
      <c r="D22">
        <v>1</v>
      </c>
      <c r="E22">
        <v>6</v>
      </c>
      <c r="F22" t="s">
        <v>841</v>
      </c>
      <c r="H22">
        <v>1</v>
      </c>
      <c r="J22" t="s">
        <v>94</v>
      </c>
      <c r="M22" t="s">
        <v>95</v>
      </c>
      <c r="N22" s="23">
        <v>2000</v>
      </c>
      <c r="O22" s="23">
        <v>0</v>
      </c>
      <c r="P22" s="23">
        <v>0</v>
      </c>
      <c r="Q22" s="23">
        <v>2000</v>
      </c>
      <c r="R22" s="23"/>
      <c r="S22" s="23">
        <v>2000</v>
      </c>
      <c r="T22" s="23"/>
      <c r="U22" s="23"/>
      <c r="V22" s="23">
        <v>10000</v>
      </c>
      <c r="W22" s="197">
        <v>25052005</v>
      </c>
      <c r="X22" s="197" t="s">
        <v>96</v>
      </c>
      <c r="Y22" s="200"/>
      <c r="Z22" s="200">
        <v>2</v>
      </c>
    </row>
    <row r="23" spans="8:30" ht="12.75">
      <c r="H23" s="111" t="s">
        <v>97</v>
      </c>
      <c r="J23" s="111" t="s">
        <v>98</v>
      </c>
      <c r="M23" s="111" t="s">
        <v>99</v>
      </c>
      <c r="N23" s="111" t="s">
        <v>100</v>
      </c>
      <c r="O23" s="111" t="s">
        <v>101</v>
      </c>
      <c r="P23" s="111" t="s">
        <v>102</v>
      </c>
      <c r="Q23" s="111" t="s">
        <v>103</v>
      </c>
      <c r="S23" s="111" t="s">
        <v>104</v>
      </c>
      <c r="V23" s="111" t="s">
        <v>105</v>
      </c>
      <c r="W23" s="111" t="s">
        <v>106</v>
      </c>
      <c r="X23" s="111" t="s">
        <v>107</v>
      </c>
      <c r="Z23" s="111" t="s">
        <v>108</v>
      </c>
      <c r="AB23" s="111" t="s">
        <v>109</v>
      </c>
      <c r="AD23" s="111" t="s">
        <v>110</v>
      </c>
    </row>
    <row r="24" spans="23:24" ht="12.75">
      <c r="W24" s="199">
        <f>DATE(RIGHT(W22,4),MID(W22,3,2),LEFT(W22,2))</f>
        <v>38497</v>
      </c>
      <c r="X24" s="199">
        <f>DATE(RIGHT(X22,4),MID(X22,3,2),LEFT(X22,2))</f>
        <v>38497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4"/>
  <dimension ref="A1:HP105"/>
  <sheetViews>
    <sheetView workbookViewId="0" topLeftCell="A1">
      <pane xSplit="1" topLeftCell="B1" activePane="topRight" state="frozen"/>
      <selection pane="topLeft" activeCell="A1" sqref="A1"/>
      <selection pane="topRight" activeCell="C5" sqref="C5"/>
    </sheetView>
  </sheetViews>
  <sheetFormatPr defaultColWidth="9.140625" defaultRowHeight="12.75"/>
  <cols>
    <col min="1" max="1" width="10.7109375" style="0" bestFit="1" customWidth="1"/>
    <col min="2" max="2" width="19.28125" style="0" customWidth="1"/>
    <col min="3" max="3" width="8.57421875" style="0" customWidth="1"/>
    <col min="4" max="4" width="7.421875" style="0" customWidth="1"/>
    <col min="5" max="5" width="7.28125" style="0" customWidth="1"/>
    <col min="6" max="6" width="6.140625" style="0" customWidth="1"/>
    <col min="7" max="7" width="15.8515625" style="33" customWidth="1"/>
    <col min="8" max="8" width="45.421875" style="0" customWidth="1"/>
    <col min="9" max="9" width="42.57421875" style="0" bestFit="1" customWidth="1"/>
    <col min="10" max="11" width="43.28125" style="0" customWidth="1"/>
    <col min="19" max="19" width="9.8515625" style="0" customWidth="1"/>
    <col min="20" max="20" width="9.7109375" style="0" customWidth="1"/>
  </cols>
  <sheetData>
    <row r="1" spans="1:28" s="34" customFormat="1" ht="12.75">
      <c r="A1" s="34" t="s">
        <v>279</v>
      </c>
      <c r="B1" s="34" t="s">
        <v>280</v>
      </c>
      <c r="C1" s="34" t="s">
        <v>281</v>
      </c>
      <c r="D1" s="34" t="s">
        <v>282</v>
      </c>
      <c r="E1" s="34" t="s">
        <v>283</v>
      </c>
      <c r="F1" s="34" t="s">
        <v>284</v>
      </c>
      <c r="H1" s="34" t="s">
        <v>285</v>
      </c>
      <c r="I1" s="34" t="s">
        <v>286</v>
      </c>
      <c r="J1" s="34" t="s">
        <v>287</v>
      </c>
      <c r="K1" s="34" t="s">
        <v>284</v>
      </c>
      <c r="L1" s="34" t="s">
        <v>288</v>
      </c>
      <c r="M1" s="34" t="s">
        <v>289</v>
      </c>
      <c r="N1" s="32" t="s">
        <v>290</v>
      </c>
      <c r="O1" s="34" t="s">
        <v>291</v>
      </c>
      <c r="Q1" s="34" t="s">
        <v>462</v>
      </c>
      <c r="R1" s="34" t="s">
        <v>292</v>
      </c>
      <c r="S1" s="34" t="s">
        <v>293</v>
      </c>
      <c r="T1" s="34" t="s">
        <v>294</v>
      </c>
      <c r="U1" s="34" t="s">
        <v>295</v>
      </c>
      <c r="V1" s="34" t="s">
        <v>296</v>
      </c>
      <c r="W1" s="34" t="s">
        <v>297</v>
      </c>
      <c r="Y1" s="34" t="s">
        <v>471</v>
      </c>
      <c r="AA1" s="34" t="s">
        <v>700</v>
      </c>
      <c r="AB1" s="34" t="s">
        <v>701</v>
      </c>
    </row>
    <row r="2" spans="1:23" ht="12.75">
      <c r="A2" s="44" t="s">
        <v>292</v>
      </c>
      <c r="B2" s="44" t="s">
        <v>526</v>
      </c>
      <c r="C2" s="44"/>
      <c r="D2" s="44"/>
      <c r="E2" s="44"/>
      <c r="F2" s="44"/>
      <c r="G2" s="33">
        <f>IF(LEN(Form!M8)=10,1,0)</f>
        <v>0</v>
      </c>
      <c r="H2" s="44" t="s">
        <v>113</v>
      </c>
      <c r="I2" s="35"/>
      <c r="J2" s="35"/>
      <c r="K2" s="35"/>
      <c r="L2" s="35" t="s">
        <v>281</v>
      </c>
      <c r="M2" s="35" t="s">
        <v>469</v>
      </c>
      <c r="Q2">
        <f>COUNT(SalaryDetailCount)</f>
        <v>0</v>
      </c>
      <c r="R2">
        <f>COUNT(Challan!A7:Challan!A50)</f>
        <v>0</v>
      </c>
      <c r="S2">
        <f>COUNT(DeducteeCount)</f>
        <v>0</v>
      </c>
      <c r="T2" s="13">
        <f ca="1">TODAY()</f>
        <v>39121</v>
      </c>
      <c r="U2" s="13">
        <f ca="1">TODAY()</f>
        <v>39121</v>
      </c>
      <c r="V2" s="13" t="s">
        <v>281</v>
      </c>
      <c r="W2">
        <v>100</v>
      </c>
    </row>
    <row r="3" spans="1:19" ht="12.75">
      <c r="A3" t="s">
        <v>301</v>
      </c>
      <c r="B3" t="s">
        <v>302</v>
      </c>
      <c r="C3" t="s">
        <v>298</v>
      </c>
      <c r="D3" t="s">
        <v>298</v>
      </c>
      <c r="E3" t="s">
        <v>298</v>
      </c>
      <c r="F3" t="s">
        <v>298</v>
      </c>
      <c r="H3" s="35" t="s">
        <v>114</v>
      </c>
      <c r="I3" s="35" t="s">
        <v>303</v>
      </c>
      <c r="J3" s="35" t="s">
        <v>303</v>
      </c>
      <c r="K3" s="35" t="s">
        <v>303</v>
      </c>
      <c r="L3" s="35" t="s">
        <v>304</v>
      </c>
      <c r="Q3">
        <f>IF(Q2=0,"",Q2)</f>
      </c>
      <c r="R3">
        <f>IF(R2=0,"",R2)</f>
      </c>
      <c r="S3">
        <f>IF(S2=0,"",S2)</f>
      </c>
    </row>
    <row r="4" spans="1:28" ht="12.75">
      <c r="A4" t="s">
        <v>301</v>
      </c>
      <c r="B4" t="s">
        <v>302</v>
      </c>
      <c r="C4" t="s">
        <v>307</v>
      </c>
      <c r="D4" t="s">
        <v>307</v>
      </c>
      <c r="E4" t="s">
        <v>307</v>
      </c>
      <c r="F4" t="s">
        <v>307</v>
      </c>
      <c r="H4" s="35" t="s">
        <v>699</v>
      </c>
      <c r="I4" s="35" t="s">
        <v>699</v>
      </c>
      <c r="J4" s="35" t="s">
        <v>699</v>
      </c>
      <c r="K4" s="35" t="s">
        <v>699</v>
      </c>
      <c r="L4" s="35" t="s">
        <v>304</v>
      </c>
      <c r="AA4" t="s">
        <v>307</v>
      </c>
      <c r="AB4" s="35" t="s">
        <v>699</v>
      </c>
    </row>
    <row r="5" spans="1:12" ht="12.75">
      <c r="A5" t="s">
        <v>301</v>
      </c>
      <c r="B5" t="s">
        <v>305</v>
      </c>
      <c r="C5">
        <f>IF(LEFT(GovtOthers,1)="O","","")</f>
      </c>
      <c r="D5" t="s">
        <v>298</v>
      </c>
      <c r="E5" t="s">
        <v>298</v>
      </c>
      <c r="F5" t="s">
        <v>298</v>
      </c>
      <c r="H5" s="35" t="s">
        <v>115</v>
      </c>
      <c r="I5" s="35" t="s">
        <v>299</v>
      </c>
      <c r="J5" s="35" t="s">
        <v>299</v>
      </c>
      <c r="K5" s="35" t="s">
        <v>299</v>
      </c>
      <c r="L5" s="35" t="s">
        <v>304</v>
      </c>
    </row>
    <row r="6" spans="1:13" ht="12.75">
      <c r="A6" t="s">
        <v>301</v>
      </c>
      <c r="B6" t="s">
        <v>306</v>
      </c>
      <c r="C6" t="s">
        <v>307</v>
      </c>
      <c r="D6" t="s">
        <v>307</v>
      </c>
      <c r="E6" t="s">
        <v>208</v>
      </c>
      <c r="F6" t="s">
        <v>208</v>
      </c>
      <c r="H6" s="35" t="s">
        <v>308</v>
      </c>
      <c r="I6" s="36" t="s">
        <v>309</v>
      </c>
      <c r="J6" s="35" t="s">
        <v>310</v>
      </c>
      <c r="K6" s="35" t="s">
        <v>310</v>
      </c>
      <c r="L6" s="35" t="s">
        <v>304</v>
      </c>
      <c r="M6" s="35"/>
    </row>
    <row r="7" spans="1:12" ht="12.75">
      <c r="A7" s="35" t="s">
        <v>301</v>
      </c>
      <c r="B7" s="35" t="s">
        <v>311</v>
      </c>
      <c r="C7" s="37" t="s">
        <v>307</v>
      </c>
      <c r="D7" s="37" t="s">
        <v>307</v>
      </c>
      <c r="E7" s="38" t="s">
        <v>208</v>
      </c>
      <c r="F7" s="38" t="s">
        <v>208</v>
      </c>
      <c r="G7" s="38"/>
      <c r="H7" s="35" t="s">
        <v>116</v>
      </c>
      <c r="I7" s="35" t="s">
        <v>312</v>
      </c>
      <c r="J7" s="35" t="s">
        <v>313</v>
      </c>
      <c r="K7" s="35" t="s">
        <v>313</v>
      </c>
      <c r="L7" s="35" t="s">
        <v>304</v>
      </c>
    </row>
    <row r="8" spans="1:12" ht="12.75">
      <c r="A8" s="35" t="s">
        <v>301</v>
      </c>
      <c r="B8" s="35" t="s">
        <v>314</v>
      </c>
      <c r="C8" s="37" t="s">
        <v>307</v>
      </c>
      <c r="D8" s="37" t="s">
        <v>307</v>
      </c>
      <c r="E8" s="38" t="s">
        <v>208</v>
      </c>
      <c r="F8" s="38" t="s">
        <v>208</v>
      </c>
      <c r="G8" s="39"/>
      <c r="H8" s="35" t="s">
        <v>315</v>
      </c>
      <c r="I8" s="35" t="s">
        <v>315</v>
      </c>
      <c r="J8" s="35"/>
      <c r="K8" s="35"/>
      <c r="L8" s="35" t="s">
        <v>304</v>
      </c>
    </row>
    <row r="9" spans="1:12" ht="12.75">
      <c r="A9" s="35" t="s">
        <v>301</v>
      </c>
      <c r="B9" s="35" t="s">
        <v>318</v>
      </c>
      <c r="C9" s="37" t="s">
        <v>307</v>
      </c>
      <c r="D9" s="37" t="s">
        <v>307</v>
      </c>
      <c r="E9" s="38" t="s">
        <v>208</v>
      </c>
      <c r="F9" s="38" t="s">
        <v>208</v>
      </c>
      <c r="G9" s="39"/>
      <c r="H9" s="35" t="s">
        <v>321</v>
      </c>
      <c r="I9" s="35" t="s">
        <v>321</v>
      </c>
      <c r="J9" s="35"/>
      <c r="K9" s="35"/>
      <c r="L9" s="35" t="s">
        <v>304</v>
      </c>
    </row>
    <row r="10" spans="1:12" ht="12.75">
      <c r="A10" s="35" t="s">
        <v>301</v>
      </c>
      <c r="B10" s="35" t="s">
        <v>702</v>
      </c>
      <c r="C10" s="37" t="s">
        <v>307</v>
      </c>
      <c r="D10" s="37" t="s">
        <v>307</v>
      </c>
      <c r="E10" s="38" t="s">
        <v>208</v>
      </c>
      <c r="F10" s="38" t="s">
        <v>208</v>
      </c>
      <c r="G10" s="39"/>
      <c r="H10" s="35" t="s">
        <v>117</v>
      </c>
      <c r="I10" s="35" t="s">
        <v>703</v>
      </c>
      <c r="J10" s="35"/>
      <c r="K10" s="35"/>
      <c r="L10" s="35" t="s">
        <v>304</v>
      </c>
    </row>
    <row r="11" spans="1:12" ht="12.75">
      <c r="A11" s="35" t="s">
        <v>301</v>
      </c>
      <c r="B11" s="35" t="s">
        <v>314</v>
      </c>
      <c r="C11" s="37" t="s">
        <v>307</v>
      </c>
      <c r="D11" s="37" t="s">
        <v>307</v>
      </c>
      <c r="E11" s="38" t="s">
        <v>208</v>
      </c>
      <c r="F11" s="38" t="s">
        <v>208</v>
      </c>
      <c r="G11" s="39"/>
      <c r="H11" s="35" t="s">
        <v>315</v>
      </c>
      <c r="I11" s="35" t="s">
        <v>315</v>
      </c>
      <c r="J11" s="35" t="s">
        <v>316</v>
      </c>
      <c r="K11" s="35" t="s">
        <v>317</v>
      </c>
      <c r="L11" s="35" t="s">
        <v>304</v>
      </c>
    </row>
    <row r="12" spans="1:12" ht="13.5" customHeight="1">
      <c r="A12" s="35" t="s">
        <v>301</v>
      </c>
      <c r="B12" s="35" t="s">
        <v>322</v>
      </c>
      <c r="C12" s="37" t="s">
        <v>307</v>
      </c>
      <c r="D12" s="37" t="s">
        <v>307</v>
      </c>
      <c r="E12" s="38" t="s">
        <v>208</v>
      </c>
      <c r="F12" s="38" t="s">
        <v>208</v>
      </c>
      <c r="G12" s="39"/>
      <c r="H12" s="40" t="s">
        <v>706</v>
      </c>
      <c r="I12" s="40" t="s">
        <v>706</v>
      </c>
      <c r="J12" s="40" t="s">
        <v>323</v>
      </c>
      <c r="K12" s="40" t="s">
        <v>323</v>
      </c>
      <c r="L12" s="35" t="s">
        <v>304</v>
      </c>
    </row>
    <row r="13" spans="1:12" ht="12.75">
      <c r="A13" s="35" t="s">
        <v>301</v>
      </c>
      <c r="B13" s="35" t="s">
        <v>324</v>
      </c>
      <c r="C13" s="37" t="s">
        <v>307</v>
      </c>
      <c r="D13" s="37" t="s">
        <v>307</v>
      </c>
      <c r="E13" s="38" t="s">
        <v>208</v>
      </c>
      <c r="F13" s="38" t="s">
        <v>208</v>
      </c>
      <c r="G13" s="39"/>
      <c r="H13" s="35" t="s">
        <v>118</v>
      </c>
      <c r="I13" s="35" t="s">
        <v>709</v>
      </c>
      <c r="J13" s="35" t="s">
        <v>325</v>
      </c>
      <c r="K13" s="35" t="s">
        <v>325</v>
      </c>
      <c r="L13" s="35" t="s">
        <v>304</v>
      </c>
    </row>
    <row r="14" spans="1:12" ht="12.75">
      <c r="A14" s="35" t="s">
        <v>301</v>
      </c>
      <c r="B14" s="35" t="s">
        <v>326</v>
      </c>
      <c r="C14" s="37" t="s">
        <v>307</v>
      </c>
      <c r="D14" s="37" t="s">
        <v>307</v>
      </c>
      <c r="E14" s="38" t="s">
        <v>208</v>
      </c>
      <c r="F14" s="38" t="s">
        <v>208</v>
      </c>
      <c r="G14" s="39"/>
      <c r="H14" s="35" t="s">
        <v>712</v>
      </c>
      <c r="I14" s="35" t="s">
        <v>712</v>
      </c>
      <c r="J14" s="35" t="s">
        <v>328</v>
      </c>
      <c r="K14" s="35" t="s">
        <v>328</v>
      </c>
      <c r="L14" s="35" t="s">
        <v>304</v>
      </c>
    </row>
    <row r="15" spans="1:12" ht="12.75">
      <c r="A15" s="35" t="s">
        <v>301</v>
      </c>
      <c r="B15" s="35" t="s">
        <v>329</v>
      </c>
      <c r="C15" s="37" t="s">
        <v>307</v>
      </c>
      <c r="D15" s="37" t="s">
        <v>307</v>
      </c>
      <c r="E15" s="38"/>
      <c r="F15" s="38"/>
      <c r="G15" s="39"/>
      <c r="H15" s="35" t="s">
        <v>710</v>
      </c>
      <c r="I15" s="35" t="s">
        <v>710</v>
      </c>
      <c r="J15" s="35"/>
      <c r="K15" s="35"/>
      <c r="L15" s="35" t="s">
        <v>304</v>
      </c>
    </row>
    <row r="16" spans="1:12" ht="12.75">
      <c r="A16" s="35" t="s">
        <v>301</v>
      </c>
      <c r="B16" s="35" t="s">
        <v>329</v>
      </c>
      <c r="C16" s="37" t="s">
        <v>319</v>
      </c>
      <c r="D16" s="37" t="s">
        <v>320</v>
      </c>
      <c r="E16" s="38" t="s">
        <v>208</v>
      </c>
      <c r="F16" s="38" t="s">
        <v>208</v>
      </c>
      <c r="G16" s="39"/>
      <c r="H16" s="35" t="s">
        <v>711</v>
      </c>
      <c r="I16" s="35" t="s">
        <v>711</v>
      </c>
      <c r="J16" s="35" t="s">
        <v>331</v>
      </c>
      <c r="K16" s="35" t="s">
        <v>331</v>
      </c>
      <c r="L16" s="35" t="s">
        <v>304</v>
      </c>
    </row>
    <row r="17" spans="1:12" ht="12.75">
      <c r="A17" s="35" t="s">
        <v>301</v>
      </c>
      <c r="B17" s="35" t="s">
        <v>527</v>
      </c>
      <c r="C17" s="37" t="s">
        <v>307</v>
      </c>
      <c r="D17" s="37"/>
      <c r="E17" s="38"/>
      <c r="F17" s="38"/>
      <c r="G17" s="39"/>
      <c r="H17" s="35" t="s">
        <v>528</v>
      </c>
      <c r="I17" s="35"/>
      <c r="J17" s="35"/>
      <c r="K17" s="35"/>
      <c r="L17" s="35" t="s">
        <v>304</v>
      </c>
    </row>
    <row r="18" spans="1:28" ht="12.75">
      <c r="A18" s="35" t="s">
        <v>301</v>
      </c>
      <c r="B18" s="35" t="s">
        <v>353</v>
      </c>
      <c r="C18" s="35"/>
      <c r="D18" s="40" t="s">
        <v>307</v>
      </c>
      <c r="E18" s="40" t="s">
        <v>307</v>
      </c>
      <c r="F18" s="40" t="s">
        <v>307</v>
      </c>
      <c r="G18" s="33" t="s">
        <v>208</v>
      </c>
      <c r="H18" s="35" t="s">
        <v>795</v>
      </c>
      <c r="I18" s="35" t="s">
        <v>839</v>
      </c>
      <c r="J18" s="35" t="s">
        <v>839</v>
      </c>
      <c r="K18" s="35" t="s">
        <v>839</v>
      </c>
      <c r="L18" s="35" t="s">
        <v>304</v>
      </c>
      <c r="AA18" t="s">
        <v>307</v>
      </c>
      <c r="AB18" s="35" t="s">
        <v>839</v>
      </c>
    </row>
    <row r="19" spans="1:28" ht="12.75">
      <c r="A19" s="35" t="s">
        <v>301</v>
      </c>
      <c r="B19" s="35" t="s">
        <v>794</v>
      </c>
      <c r="C19" s="35"/>
      <c r="D19" s="40" t="s">
        <v>307</v>
      </c>
      <c r="E19" s="40" t="s">
        <v>307</v>
      </c>
      <c r="F19" s="40" t="s">
        <v>307</v>
      </c>
      <c r="H19" s="35" t="s">
        <v>796</v>
      </c>
      <c r="I19" s="35" t="s">
        <v>840</v>
      </c>
      <c r="J19" s="35" t="s">
        <v>840</v>
      </c>
      <c r="K19" s="35" t="s">
        <v>840</v>
      </c>
      <c r="L19" s="35" t="s">
        <v>304</v>
      </c>
      <c r="AA19" t="s">
        <v>307</v>
      </c>
      <c r="AB19" s="35" t="s">
        <v>840</v>
      </c>
    </row>
    <row r="20" spans="1:28" ht="12.75">
      <c r="A20" s="35" t="s">
        <v>301</v>
      </c>
      <c r="B20" s="35" t="s">
        <v>353</v>
      </c>
      <c r="C20" s="35"/>
      <c r="D20" s="40"/>
      <c r="E20" s="40"/>
      <c r="F20" s="40"/>
      <c r="H20" s="35" t="s">
        <v>797</v>
      </c>
      <c r="I20" s="35"/>
      <c r="J20" s="35"/>
      <c r="K20" s="35"/>
      <c r="L20" s="35" t="s">
        <v>304</v>
      </c>
      <c r="AB20" s="35"/>
    </row>
    <row r="21" spans="1:12" ht="12.75">
      <c r="A21" s="35" t="s">
        <v>301</v>
      </c>
      <c r="B21" s="35" t="s">
        <v>354</v>
      </c>
      <c r="C21" s="35" t="s">
        <v>307</v>
      </c>
      <c r="D21" s="40"/>
      <c r="E21" s="40"/>
      <c r="F21" s="40"/>
      <c r="H21" s="35" t="s">
        <v>355</v>
      </c>
      <c r="I21" s="35" t="s">
        <v>356</v>
      </c>
      <c r="J21" s="35" t="s">
        <v>356</v>
      </c>
      <c r="K21" s="35" t="s">
        <v>356</v>
      </c>
      <c r="L21" s="35" t="s">
        <v>304</v>
      </c>
    </row>
    <row r="22" spans="1:12" ht="12.75">
      <c r="A22" s="35" t="s">
        <v>301</v>
      </c>
      <c r="B22" s="35" t="s">
        <v>357</v>
      </c>
      <c r="C22" s="35" t="s">
        <v>307</v>
      </c>
      <c r="D22" s="40"/>
      <c r="E22" s="40"/>
      <c r="F22" s="40"/>
      <c r="H22" s="35" t="s">
        <v>358</v>
      </c>
      <c r="I22" s="35" t="s">
        <v>359</v>
      </c>
      <c r="J22" s="35" t="s">
        <v>359</v>
      </c>
      <c r="K22" s="35" t="s">
        <v>359</v>
      </c>
      <c r="L22" s="35" t="s">
        <v>304</v>
      </c>
    </row>
    <row r="23" spans="1:13" s="44" customFormat="1" ht="18.75" customHeight="1">
      <c r="A23" s="36" t="s">
        <v>301</v>
      </c>
      <c r="B23" s="36" t="s">
        <v>704</v>
      </c>
      <c r="C23" s="36" t="s">
        <v>307</v>
      </c>
      <c r="D23" s="36" t="s">
        <v>307</v>
      </c>
      <c r="E23" s="36" t="s">
        <v>307</v>
      </c>
      <c r="F23" s="36" t="s">
        <v>307</v>
      </c>
      <c r="H23" s="36" t="s">
        <v>705</v>
      </c>
      <c r="I23" s="36" t="s">
        <v>705</v>
      </c>
      <c r="J23" s="36" t="s">
        <v>705</v>
      </c>
      <c r="K23" s="36" t="s">
        <v>705</v>
      </c>
      <c r="L23" s="36" t="s">
        <v>304</v>
      </c>
      <c r="M23" s="36"/>
    </row>
    <row r="24" spans="1:13" s="44" customFormat="1" ht="15" customHeight="1">
      <c r="A24" s="36" t="s">
        <v>301</v>
      </c>
      <c r="B24" s="36" t="s">
        <v>707</v>
      </c>
      <c r="C24" s="36" t="s">
        <v>307</v>
      </c>
      <c r="D24" s="36" t="s">
        <v>307</v>
      </c>
      <c r="H24" s="36" t="s">
        <v>708</v>
      </c>
      <c r="I24" s="36" t="s">
        <v>708</v>
      </c>
      <c r="L24" s="36" t="s">
        <v>304</v>
      </c>
      <c r="M24" s="36"/>
    </row>
    <row r="25" spans="1:13" s="44" customFormat="1" ht="18" customHeight="1">
      <c r="A25" s="36" t="s">
        <v>301</v>
      </c>
      <c r="B25" s="36" t="s">
        <v>713</v>
      </c>
      <c r="C25" s="36" t="s">
        <v>307</v>
      </c>
      <c r="D25" s="36" t="s">
        <v>307</v>
      </c>
      <c r="H25" s="36" t="s">
        <v>119</v>
      </c>
      <c r="I25" s="36" t="s">
        <v>714</v>
      </c>
      <c r="L25" s="36" t="s">
        <v>304</v>
      </c>
      <c r="M25" s="36"/>
    </row>
    <row r="26" spans="1:13" s="44" customFormat="1" ht="18" customHeight="1">
      <c r="A26" s="36" t="s">
        <v>301</v>
      </c>
      <c r="B26" s="36" t="s">
        <v>833</v>
      </c>
      <c r="C26" s="36" t="s">
        <v>307</v>
      </c>
      <c r="D26" s="36"/>
      <c r="H26" s="35" t="s">
        <v>835</v>
      </c>
      <c r="I26" s="36"/>
      <c r="L26" s="36" t="s">
        <v>304</v>
      </c>
      <c r="M26" s="36"/>
    </row>
    <row r="27" spans="1:13" s="44" customFormat="1" ht="18" customHeight="1">
      <c r="A27" s="36" t="s">
        <v>301</v>
      </c>
      <c r="B27" s="36" t="s">
        <v>834</v>
      </c>
      <c r="C27" s="36">
        <f>IF(Form!M43="Y","M","")</f>
      </c>
      <c r="D27" s="36"/>
      <c r="H27" s="35" t="s">
        <v>836</v>
      </c>
      <c r="I27" s="36"/>
      <c r="L27" s="36" t="s">
        <v>304</v>
      </c>
      <c r="M27" s="36"/>
    </row>
    <row r="28" spans="1:13" s="44" customFormat="1" ht="18" customHeight="1">
      <c r="A28" s="36" t="s">
        <v>301</v>
      </c>
      <c r="B28" s="36" t="s">
        <v>126</v>
      </c>
      <c r="C28" s="36">
        <f>IF(LEFT(Form!Y46,1)="Y","M","")</f>
      </c>
      <c r="D28" s="36"/>
      <c r="H28" s="35" t="s">
        <v>127</v>
      </c>
      <c r="I28" s="36"/>
      <c r="L28" s="36" t="s">
        <v>304</v>
      </c>
      <c r="M28" s="36"/>
    </row>
    <row r="29" spans="1:14" ht="12.75">
      <c r="A29" s="35" t="s">
        <v>292</v>
      </c>
      <c r="B29" s="35" t="s">
        <v>335</v>
      </c>
      <c r="C29" s="37"/>
      <c r="D29" s="37"/>
      <c r="E29" s="38"/>
      <c r="F29" s="38"/>
      <c r="G29" s="39"/>
      <c r="H29" s="35" t="s">
        <v>332</v>
      </c>
      <c r="I29" s="35" t="s">
        <v>333</v>
      </c>
      <c r="J29" s="35" t="s">
        <v>333</v>
      </c>
      <c r="K29" s="35" t="s">
        <v>333</v>
      </c>
      <c r="L29" s="35" t="s">
        <v>281</v>
      </c>
      <c r="M29" s="35" t="s">
        <v>334</v>
      </c>
      <c r="N29" s="39" t="s">
        <v>320</v>
      </c>
    </row>
    <row r="30" spans="1:14" ht="12.75">
      <c r="A30" s="35" t="s">
        <v>292</v>
      </c>
      <c r="B30" s="35" t="s">
        <v>715</v>
      </c>
      <c r="C30" s="37" t="s">
        <v>307</v>
      </c>
      <c r="D30" s="37"/>
      <c r="E30" s="38" t="s">
        <v>307</v>
      </c>
      <c r="F30" s="38" t="s">
        <v>307</v>
      </c>
      <c r="G30" s="39"/>
      <c r="H30" s="35" t="s">
        <v>716</v>
      </c>
      <c r="I30" s="35"/>
      <c r="J30" s="35" t="s">
        <v>716</v>
      </c>
      <c r="K30" s="35" t="s">
        <v>716</v>
      </c>
      <c r="L30" s="35" t="s">
        <v>281</v>
      </c>
      <c r="M30" s="35" t="s">
        <v>334</v>
      </c>
      <c r="N30" s="39" t="s">
        <v>307</v>
      </c>
    </row>
    <row r="31" spans="1:14" ht="12.75">
      <c r="A31" s="35" t="s">
        <v>292</v>
      </c>
      <c r="B31" s="35" t="s">
        <v>342</v>
      </c>
      <c r="C31" s="37"/>
      <c r="D31" s="37"/>
      <c r="E31" s="38"/>
      <c r="F31" s="38"/>
      <c r="G31" s="39"/>
      <c r="H31" s="35" t="s">
        <v>337</v>
      </c>
      <c r="I31" s="35" t="s">
        <v>337</v>
      </c>
      <c r="J31" s="35" t="s">
        <v>337</v>
      </c>
      <c r="K31" s="35" t="s">
        <v>337</v>
      </c>
      <c r="L31" s="35" t="s">
        <v>281</v>
      </c>
      <c r="M31" s="35" t="s">
        <v>334</v>
      </c>
      <c r="N31" s="39" t="s">
        <v>320</v>
      </c>
    </row>
    <row r="32" spans="1:13" ht="12.75">
      <c r="A32" s="35" t="s">
        <v>292</v>
      </c>
      <c r="B32" s="35" t="s">
        <v>338</v>
      </c>
      <c r="C32" s="37" t="s">
        <v>319</v>
      </c>
      <c r="D32" s="37"/>
      <c r="E32" s="38" t="s">
        <v>319</v>
      </c>
      <c r="F32" s="38" t="s">
        <v>319</v>
      </c>
      <c r="G32" s="39" t="s">
        <v>208</v>
      </c>
      <c r="H32" s="35" t="s">
        <v>726</v>
      </c>
      <c r="I32" s="35"/>
      <c r="J32" s="35" t="s">
        <v>726</v>
      </c>
      <c r="K32" s="35" t="s">
        <v>726</v>
      </c>
      <c r="L32" s="35" t="s">
        <v>281</v>
      </c>
      <c r="M32" s="35" t="s">
        <v>334</v>
      </c>
    </row>
    <row r="33" spans="1:13" ht="12.75">
      <c r="A33" s="35" t="s">
        <v>292</v>
      </c>
      <c r="B33" s="35" t="s">
        <v>339</v>
      </c>
      <c r="C33" s="37" t="s">
        <v>319</v>
      </c>
      <c r="D33" s="37"/>
      <c r="E33" s="38" t="s">
        <v>319</v>
      </c>
      <c r="F33" s="38" t="s">
        <v>319</v>
      </c>
      <c r="G33" s="39" t="s">
        <v>208</v>
      </c>
      <c r="H33" s="35" t="s">
        <v>727</v>
      </c>
      <c r="I33" s="35"/>
      <c r="J33" s="35" t="s">
        <v>727</v>
      </c>
      <c r="K33" s="35" t="s">
        <v>727</v>
      </c>
      <c r="L33" s="35" t="s">
        <v>281</v>
      </c>
      <c r="M33" s="35" t="s">
        <v>334</v>
      </c>
    </row>
    <row r="34" spans="1:13" ht="12.75">
      <c r="A34" s="35" t="s">
        <v>292</v>
      </c>
      <c r="B34" s="35" t="s">
        <v>340</v>
      </c>
      <c r="C34" s="37" t="s">
        <v>319</v>
      </c>
      <c r="D34" s="37"/>
      <c r="E34" s="38" t="s">
        <v>319</v>
      </c>
      <c r="F34" s="38" t="s">
        <v>319</v>
      </c>
      <c r="G34" s="39" t="s">
        <v>208</v>
      </c>
      <c r="H34" s="35" t="s">
        <v>728</v>
      </c>
      <c r="I34" s="35"/>
      <c r="J34" s="35" t="s">
        <v>728</v>
      </c>
      <c r="K34" s="35" t="s">
        <v>728</v>
      </c>
      <c r="L34" s="35" t="s">
        <v>281</v>
      </c>
      <c r="M34" s="35" t="s">
        <v>334</v>
      </c>
    </row>
    <row r="35" spans="1:13" ht="12.75">
      <c r="A35" s="35" t="s">
        <v>292</v>
      </c>
      <c r="B35" s="35" t="s">
        <v>341</v>
      </c>
      <c r="C35" s="37" t="s">
        <v>319</v>
      </c>
      <c r="D35" s="37"/>
      <c r="E35" s="38" t="s">
        <v>319</v>
      </c>
      <c r="F35" s="38" t="s">
        <v>319</v>
      </c>
      <c r="G35" s="39" t="s">
        <v>208</v>
      </c>
      <c r="H35" s="35" t="s">
        <v>729</v>
      </c>
      <c r="I35" s="35"/>
      <c r="J35" s="35" t="s">
        <v>729</v>
      </c>
      <c r="K35" s="35" t="s">
        <v>729</v>
      </c>
      <c r="L35" s="35" t="s">
        <v>281</v>
      </c>
      <c r="M35" s="35" t="s">
        <v>334</v>
      </c>
    </row>
    <row r="36" spans="1:13" ht="12.75">
      <c r="A36" s="35" t="s">
        <v>292</v>
      </c>
      <c r="B36" s="35" t="s">
        <v>342</v>
      </c>
      <c r="C36" s="37" t="s">
        <v>319</v>
      </c>
      <c r="D36" s="37"/>
      <c r="E36" s="38" t="s">
        <v>319</v>
      </c>
      <c r="F36" s="38" t="s">
        <v>319</v>
      </c>
      <c r="G36" s="39" t="s">
        <v>208</v>
      </c>
      <c r="H36" s="35" t="s">
        <v>730</v>
      </c>
      <c r="I36" s="35"/>
      <c r="J36" s="35" t="s">
        <v>730</v>
      </c>
      <c r="K36" s="35" t="s">
        <v>730</v>
      </c>
      <c r="L36" s="35" t="s">
        <v>281</v>
      </c>
      <c r="M36" s="35" t="s">
        <v>334</v>
      </c>
    </row>
    <row r="37" spans="1:224" ht="16.5" customHeight="1">
      <c r="A37" s="44" t="s">
        <v>292</v>
      </c>
      <c r="B37" s="36" t="s">
        <v>336</v>
      </c>
      <c r="C37" s="36" t="s">
        <v>307</v>
      </c>
      <c r="D37" s="44"/>
      <c r="E37" s="44"/>
      <c r="F37" s="44" t="s">
        <v>307</v>
      </c>
      <c r="G37" s="45"/>
      <c r="H37" s="36" t="s">
        <v>717</v>
      </c>
      <c r="I37" s="44"/>
      <c r="J37" s="44"/>
      <c r="K37" s="36" t="s">
        <v>717</v>
      </c>
      <c r="L37" s="36" t="s">
        <v>281</v>
      </c>
      <c r="M37" s="36" t="s">
        <v>469</v>
      </c>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row>
    <row r="38" spans="1:224" ht="16.5" customHeight="1">
      <c r="A38" s="44" t="s">
        <v>292</v>
      </c>
      <c r="B38" s="36" t="s">
        <v>338</v>
      </c>
      <c r="C38" s="36" t="s">
        <v>307</v>
      </c>
      <c r="D38" s="44"/>
      <c r="E38" s="36" t="s">
        <v>307</v>
      </c>
      <c r="F38" s="36" t="s">
        <v>307</v>
      </c>
      <c r="G38" s="45"/>
      <c r="H38" s="36" t="s">
        <v>719</v>
      </c>
      <c r="I38" s="44"/>
      <c r="J38" s="36" t="s">
        <v>719</v>
      </c>
      <c r="K38" s="36" t="s">
        <v>719</v>
      </c>
      <c r="L38" s="36" t="s">
        <v>281</v>
      </c>
      <c r="M38" s="36" t="s">
        <v>469</v>
      </c>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row>
    <row r="39" spans="1:13" ht="18" customHeight="1">
      <c r="A39" s="44" t="s">
        <v>292</v>
      </c>
      <c r="B39" s="36" t="s">
        <v>339</v>
      </c>
      <c r="C39" s="36" t="s">
        <v>307</v>
      </c>
      <c r="E39" s="36" t="s">
        <v>307</v>
      </c>
      <c r="F39" s="36" t="s">
        <v>307</v>
      </c>
      <c r="H39" s="36" t="s">
        <v>720</v>
      </c>
      <c r="J39" s="36" t="s">
        <v>720</v>
      </c>
      <c r="K39" s="36" t="s">
        <v>720</v>
      </c>
      <c r="L39" s="36" t="s">
        <v>281</v>
      </c>
      <c r="M39" s="36" t="s">
        <v>469</v>
      </c>
    </row>
    <row r="40" spans="1:13" ht="18" customHeight="1">
      <c r="A40" s="44" t="s">
        <v>292</v>
      </c>
      <c r="B40" s="36" t="s">
        <v>340</v>
      </c>
      <c r="C40" s="36" t="s">
        <v>307</v>
      </c>
      <c r="E40" s="36" t="s">
        <v>307</v>
      </c>
      <c r="F40" s="36" t="s">
        <v>307</v>
      </c>
      <c r="H40" s="36" t="s">
        <v>721</v>
      </c>
      <c r="J40" s="36" t="s">
        <v>721</v>
      </c>
      <c r="K40" s="36" t="s">
        <v>721</v>
      </c>
      <c r="L40" s="36" t="s">
        <v>281</v>
      </c>
      <c r="M40" s="36" t="s">
        <v>469</v>
      </c>
    </row>
    <row r="41" spans="1:13" ht="21.75" customHeight="1">
      <c r="A41" s="44" t="s">
        <v>292</v>
      </c>
      <c r="B41" s="36" t="s">
        <v>341</v>
      </c>
      <c r="C41" s="36" t="s">
        <v>307</v>
      </c>
      <c r="E41" s="36" t="s">
        <v>307</v>
      </c>
      <c r="F41" s="36" t="s">
        <v>307</v>
      </c>
      <c r="H41" s="36" t="s">
        <v>722</v>
      </c>
      <c r="J41" s="36" t="s">
        <v>722</v>
      </c>
      <c r="K41" s="36" t="s">
        <v>722</v>
      </c>
      <c r="L41" s="36" t="s">
        <v>281</v>
      </c>
      <c r="M41" s="36" t="s">
        <v>469</v>
      </c>
    </row>
    <row r="42" spans="1:13" ht="12.75">
      <c r="A42" s="44" t="s">
        <v>292</v>
      </c>
      <c r="B42" s="36" t="s">
        <v>342</v>
      </c>
      <c r="C42" s="36" t="s">
        <v>307</v>
      </c>
      <c r="E42" s="36" t="s">
        <v>307</v>
      </c>
      <c r="F42" s="36" t="s">
        <v>307</v>
      </c>
      <c r="H42" s="36" t="s">
        <v>723</v>
      </c>
      <c r="J42" s="36" t="s">
        <v>723</v>
      </c>
      <c r="K42" s="36" t="s">
        <v>723</v>
      </c>
      <c r="L42" s="36" t="s">
        <v>281</v>
      </c>
      <c r="M42" s="36" t="s">
        <v>469</v>
      </c>
    </row>
    <row r="43" spans="1:13" ht="12.75">
      <c r="A43" s="44" t="s">
        <v>292</v>
      </c>
      <c r="B43" s="36" t="s">
        <v>718</v>
      </c>
      <c r="C43" s="36" t="s">
        <v>307</v>
      </c>
      <c r="E43" s="36" t="s">
        <v>307</v>
      </c>
      <c r="F43" s="36" t="s">
        <v>307</v>
      </c>
      <c r="H43" s="36" t="s">
        <v>724</v>
      </c>
      <c r="J43" s="36" t="s">
        <v>724</v>
      </c>
      <c r="K43" s="36" t="s">
        <v>724</v>
      </c>
      <c r="L43" s="36" t="s">
        <v>281</v>
      </c>
      <c r="M43" s="36" t="s">
        <v>469</v>
      </c>
    </row>
    <row r="44" spans="1:13" ht="12.75">
      <c r="A44" s="44" t="s">
        <v>292</v>
      </c>
      <c r="B44" s="36" t="s">
        <v>731</v>
      </c>
      <c r="C44" s="36" t="s">
        <v>307</v>
      </c>
      <c r="E44" s="36" t="s">
        <v>307</v>
      </c>
      <c r="F44" s="36" t="s">
        <v>307</v>
      </c>
      <c r="G44"/>
      <c r="H44" s="36" t="s">
        <v>733</v>
      </c>
      <c r="J44" s="36" t="s">
        <v>733</v>
      </c>
      <c r="K44" s="36" t="s">
        <v>733</v>
      </c>
      <c r="L44" s="36" t="s">
        <v>281</v>
      </c>
      <c r="M44" s="36" t="s">
        <v>469</v>
      </c>
    </row>
    <row r="45" spans="1:13" ht="12.75">
      <c r="A45" s="44" t="s">
        <v>292</v>
      </c>
      <c r="B45" s="36" t="s">
        <v>732</v>
      </c>
      <c r="C45" s="36" t="s">
        <v>307</v>
      </c>
      <c r="E45" s="36" t="s">
        <v>307</v>
      </c>
      <c r="F45" s="36" t="s">
        <v>307</v>
      </c>
      <c r="G45"/>
      <c r="H45" s="36" t="s">
        <v>734</v>
      </c>
      <c r="J45" s="36" t="s">
        <v>734</v>
      </c>
      <c r="K45" s="36" t="s">
        <v>734</v>
      </c>
      <c r="L45" s="36" t="s">
        <v>281</v>
      </c>
      <c r="M45" s="36" t="s">
        <v>469</v>
      </c>
    </row>
    <row r="46" spans="1:13" ht="12.75">
      <c r="A46" s="44" t="s">
        <v>292</v>
      </c>
      <c r="B46" s="36" t="s">
        <v>802</v>
      </c>
      <c r="C46" s="36" t="s">
        <v>319</v>
      </c>
      <c r="E46" s="36"/>
      <c r="F46" s="36"/>
      <c r="G46"/>
      <c r="H46" s="36" t="s">
        <v>803</v>
      </c>
      <c r="J46" s="36"/>
      <c r="K46" s="36"/>
      <c r="L46" s="36" t="s">
        <v>304</v>
      </c>
      <c r="M46" s="36"/>
    </row>
    <row r="47" spans="1:13" ht="12.75">
      <c r="A47" s="44" t="s">
        <v>292</v>
      </c>
      <c r="B47" s="36" t="s">
        <v>731</v>
      </c>
      <c r="C47" s="36" t="s">
        <v>319</v>
      </c>
      <c r="E47" s="36"/>
      <c r="F47" s="36"/>
      <c r="G47"/>
      <c r="H47" s="36" t="s">
        <v>804</v>
      </c>
      <c r="J47" s="36"/>
      <c r="K47" s="36"/>
      <c r="L47" s="36" t="s">
        <v>304</v>
      </c>
      <c r="M47" s="36"/>
    </row>
    <row r="48" spans="1:13" ht="12.75">
      <c r="A48" s="44" t="s">
        <v>292</v>
      </c>
      <c r="B48" s="36" t="s">
        <v>732</v>
      </c>
      <c r="C48" s="36" t="s">
        <v>319</v>
      </c>
      <c r="E48" s="36"/>
      <c r="F48" s="36"/>
      <c r="G48"/>
      <c r="H48" s="36" t="s">
        <v>805</v>
      </c>
      <c r="J48" s="36"/>
      <c r="K48" s="36"/>
      <c r="L48" s="36" t="s">
        <v>304</v>
      </c>
      <c r="M48" s="36"/>
    </row>
    <row r="49" spans="1:13" ht="12.75">
      <c r="A49" s="111" t="s">
        <v>829</v>
      </c>
      <c r="B49" s="35" t="s">
        <v>798</v>
      </c>
      <c r="C49" s="37" t="s">
        <v>307</v>
      </c>
      <c r="D49" s="37"/>
      <c r="E49" s="38"/>
      <c r="F49" s="38"/>
      <c r="G49" s="39" t="s">
        <v>208</v>
      </c>
      <c r="H49" s="35" t="s">
        <v>698</v>
      </c>
      <c r="I49" s="35" t="s">
        <v>343</v>
      </c>
      <c r="J49" s="35" t="s">
        <v>343</v>
      </c>
      <c r="K49" s="35" t="s">
        <v>343</v>
      </c>
      <c r="L49" s="35" t="s">
        <v>281</v>
      </c>
      <c r="M49" s="35" t="s">
        <v>300</v>
      </c>
    </row>
    <row r="50" spans="1:13" ht="12.75">
      <c r="A50" s="111" t="s">
        <v>829</v>
      </c>
      <c r="B50" s="35" t="s">
        <v>799</v>
      </c>
      <c r="C50" s="37" t="s">
        <v>307</v>
      </c>
      <c r="D50" s="37"/>
      <c r="E50" s="38"/>
      <c r="F50" s="38"/>
      <c r="G50" s="39" t="s">
        <v>208</v>
      </c>
      <c r="H50" s="35" t="s">
        <v>745</v>
      </c>
      <c r="I50" s="35"/>
      <c r="J50" s="35"/>
      <c r="K50" s="35"/>
      <c r="L50" s="35" t="s">
        <v>281</v>
      </c>
      <c r="M50" s="35" t="s">
        <v>300</v>
      </c>
    </row>
    <row r="51" spans="1:13" ht="12.75">
      <c r="A51" s="111" t="s">
        <v>829</v>
      </c>
      <c r="B51" s="35" t="s">
        <v>735</v>
      </c>
      <c r="C51" s="37" t="s">
        <v>307</v>
      </c>
      <c r="D51" s="37"/>
      <c r="E51" s="38"/>
      <c r="F51" s="37" t="s">
        <v>307</v>
      </c>
      <c r="G51" s="39" t="s">
        <v>208</v>
      </c>
      <c r="H51" s="41" t="s">
        <v>746</v>
      </c>
      <c r="I51" s="41"/>
      <c r="J51" s="41"/>
      <c r="K51" s="41" t="s">
        <v>746</v>
      </c>
      <c r="L51" s="35" t="s">
        <v>281</v>
      </c>
      <c r="M51" s="35" t="s">
        <v>300</v>
      </c>
    </row>
    <row r="52" spans="1:13" ht="12.75">
      <c r="A52" s="111" t="s">
        <v>829</v>
      </c>
      <c r="B52" s="35" t="s">
        <v>736</v>
      </c>
      <c r="C52" s="37" t="s">
        <v>307</v>
      </c>
      <c r="D52" s="37"/>
      <c r="E52" s="38"/>
      <c r="F52" s="37" t="s">
        <v>307</v>
      </c>
      <c r="G52" s="39" t="s">
        <v>208</v>
      </c>
      <c r="H52" s="41" t="s">
        <v>747</v>
      </c>
      <c r="I52" s="41"/>
      <c r="J52" s="41"/>
      <c r="K52" s="41" t="s">
        <v>747</v>
      </c>
      <c r="L52" s="35" t="s">
        <v>281</v>
      </c>
      <c r="M52" s="35" t="s">
        <v>300</v>
      </c>
    </row>
    <row r="53" spans="1:13" ht="12.75">
      <c r="A53" s="111" t="s">
        <v>829</v>
      </c>
      <c r="B53" s="35" t="s">
        <v>737</v>
      </c>
      <c r="C53" s="37" t="s">
        <v>307</v>
      </c>
      <c r="D53" s="37"/>
      <c r="E53" s="38"/>
      <c r="F53" s="37" t="s">
        <v>307</v>
      </c>
      <c r="G53" s="39" t="s">
        <v>208</v>
      </c>
      <c r="H53" s="41" t="s">
        <v>748</v>
      </c>
      <c r="I53" s="41"/>
      <c r="J53" s="41"/>
      <c r="K53" s="41" t="s">
        <v>748</v>
      </c>
      <c r="L53" s="35" t="s">
        <v>281</v>
      </c>
      <c r="M53" s="35" t="s">
        <v>300</v>
      </c>
    </row>
    <row r="54" spans="1:13" ht="12.75">
      <c r="A54" s="111" t="s">
        <v>829</v>
      </c>
      <c r="B54" s="35" t="s">
        <v>738</v>
      </c>
      <c r="C54" s="37" t="s">
        <v>307</v>
      </c>
      <c r="D54" s="37"/>
      <c r="E54" s="38"/>
      <c r="F54" s="37" t="s">
        <v>307</v>
      </c>
      <c r="G54" s="39" t="s">
        <v>208</v>
      </c>
      <c r="H54" s="41" t="s">
        <v>749</v>
      </c>
      <c r="I54" s="41"/>
      <c r="J54" s="41"/>
      <c r="K54" s="41" t="s">
        <v>749</v>
      </c>
      <c r="L54" s="35" t="s">
        <v>281</v>
      </c>
      <c r="M54" s="35" t="s">
        <v>300</v>
      </c>
    </row>
    <row r="55" spans="1:13" ht="12.75">
      <c r="A55" s="111" t="s">
        <v>829</v>
      </c>
      <c r="B55" s="35" t="s">
        <v>739</v>
      </c>
      <c r="C55" s="37" t="s">
        <v>307</v>
      </c>
      <c r="D55" s="37"/>
      <c r="E55" s="38"/>
      <c r="F55" s="38"/>
      <c r="G55" s="39" t="s">
        <v>208</v>
      </c>
      <c r="H55" s="42" t="s">
        <v>349</v>
      </c>
      <c r="I55" s="42" t="s">
        <v>349</v>
      </c>
      <c r="J55" s="42" t="s">
        <v>349</v>
      </c>
      <c r="K55" s="42" t="s">
        <v>349</v>
      </c>
      <c r="L55" s="35" t="s">
        <v>281</v>
      </c>
      <c r="M55" s="35" t="s">
        <v>300</v>
      </c>
    </row>
    <row r="56" spans="1:13" ht="12.75">
      <c r="A56" s="111" t="s">
        <v>829</v>
      </c>
      <c r="B56" s="35" t="s">
        <v>740</v>
      </c>
      <c r="C56" s="37" t="s">
        <v>307</v>
      </c>
      <c r="D56" s="37"/>
      <c r="E56" s="38"/>
      <c r="F56" s="38"/>
      <c r="G56" s="39" t="s">
        <v>208</v>
      </c>
      <c r="H56" s="42" t="s">
        <v>750</v>
      </c>
      <c r="I56" s="42"/>
      <c r="J56" s="42"/>
      <c r="K56" s="42"/>
      <c r="L56" s="35" t="s">
        <v>281</v>
      </c>
      <c r="M56" s="35" t="s">
        <v>300</v>
      </c>
    </row>
    <row r="57" spans="1:13" ht="12.75">
      <c r="A57" s="111" t="s">
        <v>829</v>
      </c>
      <c r="B57" s="35" t="s">
        <v>741</v>
      </c>
      <c r="C57" s="37" t="s">
        <v>307</v>
      </c>
      <c r="D57" s="37"/>
      <c r="E57" s="38"/>
      <c r="F57" s="38"/>
      <c r="G57" s="39" t="s">
        <v>208</v>
      </c>
      <c r="H57" s="42" t="s">
        <v>751</v>
      </c>
      <c r="I57" s="42"/>
      <c r="J57" s="42"/>
      <c r="K57" s="42"/>
      <c r="L57" s="35" t="s">
        <v>281</v>
      </c>
      <c r="M57" s="35" t="s">
        <v>300</v>
      </c>
    </row>
    <row r="58" spans="1:13" ht="12.75">
      <c r="A58" s="111" t="s">
        <v>829</v>
      </c>
      <c r="B58" s="35" t="s">
        <v>742</v>
      </c>
      <c r="C58" s="37"/>
      <c r="D58" s="37"/>
      <c r="E58" s="38"/>
      <c r="F58" s="38"/>
      <c r="G58" s="39" t="s">
        <v>208</v>
      </c>
      <c r="H58" s="43" t="s">
        <v>352</v>
      </c>
      <c r="I58" s="43" t="s">
        <v>352</v>
      </c>
      <c r="J58" s="43" t="s">
        <v>352</v>
      </c>
      <c r="K58" s="43" t="s">
        <v>352</v>
      </c>
      <c r="L58" s="35" t="s">
        <v>281</v>
      </c>
      <c r="M58" s="35" t="s">
        <v>300</v>
      </c>
    </row>
    <row r="59" spans="1:28" ht="12.75">
      <c r="A59" s="111" t="s">
        <v>829</v>
      </c>
      <c r="B59" s="36" t="s">
        <v>743</v>
      </c>
      <c r="C59" s="36" t="s">
        <v>307</v>
      </c>
      <c r="F59" s="36" t="s">
        <v>307</v>
      </c>
      <c r="G59"/>
      <c r="H59" s="36" t="s">
        <v>744</v>
      </c>
      <c r="K59" s="36" t="s">
        <v>744</v>
      </c>
      <c r="L59" s="36" t="s">
        <v>281</v>
      </c>
      <c r="M59" s="36" t="s">
        <v>300</v>
      </c>
      <c r="AA59" t="s">
        <v>307</v>
      </c>
      <c r="AB59" s="36" t="s">
        <v>744</v>
      </c>
    </row>
    <row r="60" spans="1:28" ht="12.75">
      <c r="A60" s="111" t="s">
        <v>830</v>
      </c>
      <c r="B60" s="36" t="s">
        <v>336</v>
      </c>
      <c r="C60" s="36" t="s">
        <v>307</v>
      </c>
      <c r="G60"/>
      <c r="H60" s="36" t="s">
        <v>752</v>
      </c>
      <c r="L60" s="36" t="s">
        <v>281</v>
      </c>
      <c r="M60" s="36" t="s">
        <v>469</v>
      </c>
      <c r="AA60" t="s">
        <v>307</v>
      </c>
      <c r="AB60" t="s">
        <v>752</v>
      </c>
    </row>
    <row r="61" spans="1:13" ht="12.75">
      <c r="A61" s="111" t="s">
        <v>830</v>
      </c>
      <c r="B61" s="36" t="s">
        <v>338</v>
      </c>
      <c r="C61" s="36" t="s">
        <v>307</v>
      </c>
      <c r="G61"/>
      <c r="H61" s="35" t="s">
        <v>753</v>
      </c>
      <c r="L61" s="36" t="s">
        <v>281</v>
      </c>
      <c r="M61" s="36" t="s">
        <v>469</v>
      </c>
    </row>
    <row r="62" spans="1:13" ht="12.75">
      <c r="A62" s="111" t="s">
        <v>830</v>
      </c>
      <c r="B62" s="36" t="s">
        <v>340</v>
      </c>
      <c r="C62" s="36" t="s">
        <v>307</v>
      </c>
      <c r="G62"/>
      <c r="H62" s="35" t="s">
        <v>754</v>
      </c>
      <c r="L62" s="36" t="s">
        <v>281</v>
      </c>
      <c r="M62" s="36" t="s">
        <v>469</v>
      </c>
    </row>
    <row r="63" spans="1:13" ht="12.75">
      <c r="A63" s="111" t="s">
        <v>830</v>
      </c>
      <c r="B63" s="36" t="s">
        <v>341</v>
      </c>
      <c r="C63" s="36" t="s">
        <v>307</v>
      </c>
      <c r="G63"/>
      <c r="H63" t="s">
        <v>576</v>
      </c>
      <c r="L63" s="36" t="s">
        <v>281</v>
      </c>
      <c r="M63" s="36" t="s">
        <v>469</v>
      </c>
    </row>
    <row r="64" spans="1:13" ht="12.75">
      <c r="A64" s="111" t="s">
        <v>830</v>
      </c>
      <c r="B64" s="36" t="s">
        <v>342</v>
      </c>
      <c r="C64" s="36" t="s">
        <v>307</v>
      </c>
      <c r="G64"/>
      <c r="H64" s="35" t="s">
        <v>120</v>
      </c>
      <c r="L64" s="36" t="s">
        <v>281</v>
      </c>
      <c r="M64" s="36" t="s">
        <v>469</v>
      </c>
    </row>
    <row r="65" spans="1:13" ht="12.75">
      <c r="A65" s="111" t="s">
        <v>830</v>
      </c>
      <c r="B65" s="36" t="s">
        <v>755</v>
      </c>
      <c r="C65" s="36" t="s">
        <v>307</v>
      </c>
      <c r="G65"/>
      <c r="H65" s="35" t="s">
        <v>756</v>
      </c>
      <c r="L65" s="36" t="s">
        <v>281</v>
      </c>
      <c r="M65" s="36" t="s">
        <v>469</v>
      </c>
    </row>
    <row r="66" spans="1:13" ht="12.75">
      <c r="A66" s="111" t="s">
        <v>830</v>
      </c>
      <c r="B66" s="36" t="s">
        <v>718</v>
      </c>
      <c r="C66" s="36" t="s">
        <v>307</v>
      </c>
      <c r="G66"/>
      <c r="H66" s="35" t="s">
        <v>757</v>
      </c>
      <c r="L66" s="36" t="s">
        <v>281</v>
      </c>
      <c r="M66" s="36" t="s">
        <v>469</v>
      </c>
    </row>
    <row r="67" spans="1:13" ht="12.75">
      <c r="A67" s="111" t="s">
        <v>830</v>
      </c>
      <c r="B67" s="36" t="s">
        <v>758</v>
      </c>
      <c r="C67" s="36"/>
      <c r="G67"/>
      <c r="H67" s="35" t="s">
        <v>759</v>
      </c>
      <c r="L67" s="36" t="s">
        <v>281</v>
      </c>
      <c r="M67" s="36" t="s">
        <v>469</v>
      </c>
    </row>
    <row r="68" spans="1:13" ht="12.75">
      <c r="A68" s="111" t="s">
        <v>830</v>
      </c>
      <c r="B68" s="36" t="s">
        <v>760</v>
      </c>
      <c r="C68" s="36" t="s">
        <v>307</v>
      </c>
      <c r="G68"/>
      <c r="H68" s="35" t="s">
        <v>761</v>
      </c>
      <c r="L68" s="36" t="s">
        <v>281</v>
      </c>
      <c r="M68" s="36" t="s">
        <v>469</v>
      </c>
    </row>
    <row r="69" spans="1:28" ht="12.75">
      <c r="A69" s="111" t="s">
        <v>830</v>
      </c>
      <c r="B69" s="36" t="s">
        <v>732</v>
      </c>
      <c r="C69" s="36"/>
      <c r="G69"/>
      <c r="H69" s="35" t="s">
        <v>762</v>
      </c>
      <c r="L69" s="36" t="s">
        <v>281</v>
      </c>
      <c r="M69" s="36" t="s">
        <v>469</v>
      </c>
      <c r="AA69" t="s">
        <v>307</v>
      </c>
      <c r="AB69" s="35" t="s">
        <v>762</v>
      </c>
    </row>
    <row r="70" spans="1:13" ht="12.75">
      <c r="A70" s="111" t="s">
        <v>830</v>
      </c>
      <c r="B70" s="36" t="s">
        <v>763</v>
      </c>
      <c r="C70" s="36" t="s">
        <v>307</v>
      </c>
      <c r="G70"/>
      <c r="H70" s="35" t="s">
        <v>764</v>
      </c>
      <c r="L70" s="36" t="s">
        <v>281</v>
      </c>
      <c r="M70" s="36" t="s">
        <v>469</v>
      </c>
    </row>
    <row r="71" spans="1:13" ht="12.75">
      <c r="A71" s="111" t="s">
        <v>830</v>
      </c>
      <c r="B71" s="36" t="s">
        <v>765</v>
      </c>
      <c r="C71" s="36" t="s">
        <v>307</v>
      </c>
      <c r="G71"/>
      <c r="H71" s="35" t="s">
        <v>766</v>
      </c>
      <c r="L71" s="36" t="s">
        <v>281</v>
      </c>
      <c r="M71" s="36" t="s">
        <v>469</v>
      </c>
    </row>
    <row r="72" spans="1:13" ht="12.75">
      <c r="A72" s="111" t="s">
        <v>830</v>
      </c>
      <c r="B72" s="36" t="s">
        <v>526</v>
      </c>
      <c r="C72" s="36" t="s">
        <v>307</v>
      </c>
      <c r="G72"/>
      <c r="H72" s="35" t="s">
        <v>788</v>
      </c>
      <c r="L72" s="36" t="s">
        <v>281</v>
      </c>
      <c r="M72" s="36" t="s">
        <v>469</v>
      </c>
    </row>
    <row r="73" spans="1:13" ht="12.75">
      <c r="A73" s="111" t="s">
        <v>830</v>
      </c>
      <c r="B73" s="36" t="s">
        <v>787</v>
      </c>
      <c r="C73" s="36" t="s">
        <v>307</v>
      </c>
      <c r="G73"/>
      <c r="H73" s="35" t="s">
        <v>789</v>
      </c>
      <c r="L73" s="36" t="s">
        <v>281</v>
      </c>
      <c r="M73" s="36" t="s">
        <v>469</v>
      </c>
    </row>
    <row r="74" spans="1:13" ht="12.75">
      <c r="A74" s="111" t="s">
        <v>830</v>
      </c>
      <c r="B74" s="36" t="s">
        <v>715</v>
      </c>
      <c r="C74" s="36" t="s">
        <v>307</v>
      </c>
      <c r="G74"/>
      <c r="H74" s="35" t="s">
        <v>790</v>
      </c>
      <c r="L74" s="36" t="s">
        <v>281</v>
      </c>
      <c r="M74" s="36" t="s">
        <v>469</v>
      </c>
    </row>
    <row r="75" spans="1:13" ht="12.75">
      <c r="A75" s="111" t="s">
        <v>830</v>
      </c>
      <c r="B75" s="36" t="s">
        <v>725</v>
      </c>
      <c r="C75" s="36" t="s">
        <v>307</v>
      </c>
      <c r="G75"/>
      <c r="H75" s="35" t="s">
        <v>791</v>
      </c>
      <c r="L75" s="36" t="s">
        <v>281</v>
      </c>
      <c r="M75" s="36" t="s">
        <v>469</v>
      </c>
    </row>
    <row r="76" spans="1:13" ht="12.75">
      <c r="A76" s="111" t="s">
        <v>830</v>
      </c>
      <c r="B76" s="36" t="s">
        <v>792</v>
      </c>
      <c r="C76" s="36" t="s">
        <v>307</v>
      </c>
      <c r="G76"/>
      <c r="H76" s="35" t="s">
        <v>793</v>
      </c>
      <c r="L76" s="36" t="s">
        <v>281</v>
      </c>
      <c r="M76" s="36" t="s">
        <v>469</v>
      </c>
    </row>
    <row r="77" spans="1:13" ht="12.75">
      <c r="A77" s="111" t="s">
        <v>830</v>
      </c>
      <c r="B77" s="36" t="s">
        <v>342</v>
      </c>
      <c r="C77" s="36" t="s">
        <v>319</v>
      </c>
      <c r="G77"/>
      <c r="H77" s="35" t="s">
        <v>806</v>
      </c>
      <c r="L77" s="36" t="s">
        <v>281</v>
      </c>
      <c r="M77" s="36" t="s">
        <v>469</v>
      </c>
    </row>
    <row r="78" spans="1:13" ht="12.75">
      <c r="A78" s="111" t="s">
        <v>830</v>
      </c>
      <c r="B78" s="36" t="s">
        <v>755</v>
      </c>
      <c r="C78" s="36" t="s">
        <v>319</v>
      </c>
      <c r="G78"/>
      <c r="H78" s="35" t="s">
        <v>807</v>
      </c>
      <c r="L78" s="36" t="s">
        <v>281</v>
      </c>
      <c r="M78" s="36" t="s">
        <v>469</v>
      </c>
    </row>
    <row r="79" spans="1:13" ht="12.75">
      <c r="A79" s="111" t="s">
        <v>830</v>
      </c>
      <c r="B79" s="36" t="s">
        <v>718</v>
      </c>
      <c r="C79" s="36" t="s">
        <v>319</v>
      </c>
      <c r="G79"/>
      <c r="H79" s="35" t="s">
        <v>808</v>
      </c>
      <c r="L79" s="36" t="s">
        <v>281</v>
      </c>
      <c r="M79" s="36" t="s">
        <v>469</v>
      </c>
    </row>
    <row r="80" spans="1:13" ht="12.75">
      <c r="A80" s="111" t="s">
        <v>830</v>
      </c>
      <c r="B80" s="36" t="s">
        <v>801</v>
      </c>
      <c r="C80" s="36"/>
      <c r="G80"/>
      <c r="H80" s="35" t="s">
        <v>809</v>
      </c>
      <c r="L80" s="36" t="s">
        <v>281</v>
      </c>
      <c r="M80" s="36" t="s">
        <v>469</v>
      </c>
    </row>
    <row r="81" spans="1:13" ht="12.75">
      <c r="A81" s="111" t="s">
        <v>830</v>
      </c>
      <c r="B81" s="36" t="s">
        <v>526</v>
      </c>
      <c r="C81" s="36"/>
      <c r="G81"/>
      <c r="H81" s="35" t="s">
        <v>810</v>
      </c>
      <c r="L81" s="36" t="s">
        <v>281</v>
      </c>
      <c r="M81" s="36" t="s">
        <v>469</v>
      </c>
    </row>
    <row r="82" spans="1:13" ht="12.75">
      <c r="A82" s="111" t="s">
        <v>830</v>
      </c>
      <c r="B82" s="36" t="s">
        <v>787</v>
      </c>
      <c r="C82" s="36"/>
      <c r="G82"/>
      <c r="H82" s="35" t="s">
        <v>811</v>
      </c>
      <c r="L82" s="36" t="s">
        <v>281</v>
      </c>
      <c r="M82" s="36" t="s">
        <v>469</v>
      </c>
    </row>
    <row r="83" spans="1:13" ht="12.75">
      <c r="A83" s="111" t="s">
        <v>830</v>
      </c>
      <c r="B83" s="36" t="s">
        <v>715</v>
      </c>
      <c r="C83" s="36"/>
      <c r="G83"/>
      <c r="H83" s="35" t="s">
        <v>812</v>
      </c>
      <c r="L83" s="36" t="s">
        <v>281</v>
      </c>
      <c r="M83" s="36" t="s">
        <v>469</v>
      </c>
    </row>
    <row r="84" spans="1:13" ht="12.75">
      <c r="A84" s="111" t="s">
        <v>830</v>
      </c>
      <c r="B84" s="36" t="s">
        <v>760</v>
      </c>
      <c r="C84" s="36"/>
      <c r="G84"/>
      <c r="H84" s="35" t="s">
        <v>815</v>
      </c>
      <c r="L84" s="36" t="s">
        <v>281</v>
      </c>
      <c r="M84" s="36" t="s">
        <v>469</v>
      </c>
    </row>
    <row r="85" spans="1:13" ht="12.75">
      <c r="A85" s="111" t="s">
        <v>830</v>
      </c>
      <c r="B85" s="36" t="s">
        <v>732</v>
      </c>
      <c r="C85" s="36"/>
      <c r="G85"/>
      <c r="H85" s="35" t="s">
        <v>816</v>
      </c>
      <c r="L85" s="36" t="s">
        <v>281</v>
      </c>
      <c r="M85" s="36" t="s">
        <v>469</v>
      </c>
    </row>
    <row r="86" spans="1:13" ht="12.75">
      <c r="A86" s="111" t="s">
        <v>830</v>
      </c>
      <c r="B86" s="36" t="s">
        <v>725</v>
      </c>
      <c r="C86" s="36"/>
      <c r="G86"/>
      <c r="H86" s="35" t="s">
        <v>817</v>
      </c>
      <c r="L86" s="36" t="s">
        <v>281</v>
      </c>
      <c r="M86" s="36" t="s">
        <v>469</v>
      </c>
    </row>
    <row r="87" spans="1:13" ht="12.75">
      <c r="A87" s="111" t="s">
        <v>830</v>
      </c>
      <c r="B87" s="36" t="s">
        <v>813</v>
      </c>
      <c r="C87" s="36"/>
      <c r="G87"/>
      <c r="H87" s="35" t="s">
        <v>818</v>
      </c>
      <c r="L87" s="36" t="s">
        <v>281</v>
      </c>
      <c r="M87" s="36" t="s">
        <v>469</v>
      </c>
    </row>
    <row r="88" spans="1:13" ht="12.75">
      <c r="A88" s="111" t="s">
        <v>830</v>
      </c>
      <c r="B88" s="36" t="s">
        <v>814</v>
      </c>
      <c r="C88" s="36"/>
      <c r="G88"/>
      <c r="H88" s="35" t="s">
        <v>819</v>
      </c>
      <c r="L88" s="36" t="s">
        <v>281</v>
      </c>
      <c r="M88" s="36" t="s">
        <v>469</v>
      </c>
    </row>
    <row r="89" spans="1:13" ht="12.75">
      <c r="A89" s="111" t="s">
        <v>830</v>
      </c>
      <c r="B89" s="36" t="s">
        <v>763</v>
      </c>
      <c r="C89" s="36"/>
      <c r="G89"/>
      <c r="H89" s="35" t="s">
        <v>823</v>
      </c>
      <c r="L89" s="36" t="s">
        <v>281</v>
      </c>
      <c r="M89" s="36" t="s">
        <v>469</v>
      </c>
    </row>
    <row r="90" spans="1:13" ht="12.75">
      <c r="A90" s="111" t="s">
        <v>830</v>
      </c>
      <c r="B90" s="36" t="s">
        <v>792</v>
      </c>
      <c r="C90" s="36"/>
      <c r="G90"/>
      <c r="H90" s="35" t="s">
        <v>824</v>
      </c>
      <c r="L90" s="36" t="s">
        <v>281</v>
      </c>
      <c r="M90" s="36" t="s">
        <v>469</v>
      </c>
    </row>
    <row r="91" spans="1:13" ht="12.75">
      <c r="A91" s="111" t="s">
        <v>830</v>
      </c>
      <c r="B91" s="36" t="s">
        <v>820</v>
      </c>
      <c r="C91" s="36" t="s">
        <v>319</v>
      </c>
      <c r="G91"/>
      <c r="H91" s="35" t="s">
        <v>825</v>
      </c>
      <c r="L91" s="36" t="s">
        <v>281</v>
      </c>
      <c r="M91" s="36" t="s">
        <v>469</v>
      </c>
    </row>
    <row r="92" spans="1:13" ht="12.75">
      <c r="A92" s="111" t="s">
        <v>830</v>
      </c>
      <c r="B92" s="36" t="s">
        <v>821</v>
      </c>
      <c r="C92" s="36" t="s">
        <v>319</v>
      </c>
      <c r="G92"/>
      <c r="H92" s="35" t="s">
        <v>826</v>
      </c>
      <c r="L92" s="36" t="s">
        <v>281</v>
      </c>
      <c r="M92" s="36" t="s">
        <v>469</v>
      </c>
    </row>
    <row r="93" spans="1:13" ht="12.75">
      <c r="A93" s="111" t="s">
        <v>830</v>
      </c>
      <c r="B93" s="36" t="s">
        <v>822</v>
      </c>
      <c r="C93" s="36" t="s">
        <v>319</v>
      </c>
      <c r="G93"/>
      <c r="H93" s="35" t="s">
        <v>827</v>
      </c>
      <c r="L93" s="36" t="s">
        <v>281</v>
      </c>
      <c r="M93" s="36" t="s">
        <v>469</v>
      </c>
    </row>
    <row r="94" spans="1:13" ht="12.75">
      <c r="A94" s="111" t="s">
        <v>830</v>
      </c>
      <c r="B94" s="36" t="s">
        <v>765</v>
      </c>
      <c r="C94" s="36" t="s">
        <v>319</v>
      </c>
      <c r="G94"/>
      <c r="H94" s="35" t="s">
        <v>828</v>
      </c>
      <c r="L94" s="36" t="s">
        <v>281</v>
      </c>
      <c r="M94" s="36" t="s">
        <v>469</v>
      </c>
    </row>
    <row r="95" spans="1:13" ht="12.75">
      <c r="A95" s="111"/>
      <c r="B95" s="36"/>
      <c r="C95" s="36"/>
      <c r="G95"/>
      <c r="H95" s="35"/>
      <c r="L95" s="36"/>
      <c r="M95" s="36"/>
    </row>
    <row r="96" spans="1:13" ht="12.75">
      <c r="A96" s="111" t="s">
        <v>831</v>
      </c>
      <c r="B96" s="36" t="s">
        <v>768</v>
      </c>
      <c r="C96" s="36" t="s">
        <v>307</v>
      </c>
      <c r="G96"/>
      <c r="H96" s="35" t="s">
        <v>767</v>
      </c>
      <c r="L96" s="36" t="s">
        <v>281</v>
      </c>
      <c r="M96" s="36" t="s">
        <v>769</v>
      </c>
    </row>
    <row r="97" spans="1:13" ht="12.75">
      <c r="A97" s="111" t="s">
        <v>831</v>
      </c>
      <c r="B97" s="36" t="s">
        <v>771</v>
      </c>
      <c r="C97" s="36" t="s">
        <v>307</v>
      </c>
      <c r="G97"/>
      <c r="H97" s="35" t="s">
        <v>770</v>
      </c>
      <c r="L97" s="36" t="s">
        <v>281</v>
      </c>
      <c r="M97" s="36" t="s">
        <v>769</v>
      </c>
    </row>
    <row r="98" spans="1:13" ht="12.75">
      <c r="A98" s="111" t="s">
        <v>831</v>
      </c>
      <c r="B98" s="36" t="s">
        <v>772</v>
      </c>
      <c r="C98" s="36" t="s">
        <v>307</v>
      </c>
      <c r="G98"/>
      <c r="H98" s="35" t="s">
        <v>773</v>
      </c>
      <c r="L98" s="36" t="s">
        <v>281</v>
      </c>
      <c r="M98" s="36" t="s">
        <v>769</v>
      </c>
    </row>
    <row r="99" spans="1:13" ht="12.75">
      <c r="A99" s="111" t="s">
        <v>831</v>
      </c>
      <c r="B99" s="36" t="s">
        <v>800</v>
      </c>
      <c r="C99" s="36" t="s">
        <v>307</v>
      </c>
      <c r="G99"/>
      <c r="H99" s="35" t="s">
        <v>774</v>
      </c>
      <c r="L99" s="36" t="s">
        <v>281</v>
      </c>
      <c r="M99" s="36" t="s">
        <v>769</v>
      </c>
    </row>
    <row r="100" spans="1:13" ht="12.75">
      <c r="A100" s="111" t="s">
        <v>831</v>
      </c>
      <c r="B100" s="36" t="s">
        <v>775</v>
      </c>
      <c r="C100" s="36" t="s">
        <v>307</v>
      </c>
      <c r="G100"/>
      <c r="H100" s="35" t="s">
        <v>781</v>
      </c>
      <c r="L100" s="36" t="s">
        <v>281</v>
      </c>
      <c r="M100" s="36" t="s">
        <v>769</v>
      </c>
    </row>
    <row r="101" spans="1:13" ht="12.75">
      <c r="A101" s="111" t="s">
        <v>831</v>
      </c>
      <c r="B101" s="36" t="s">
        <v>776</v>
      </c>
      <c r="C101" s="36" t="s">
        <v>307</v>
      </c>
      <c r="G101"/>
      <c r="H101" s="35" t="s">
        <v>782</v>
      </c>
      <c r="L101" s="36" t="s">
        <v>281</v>
      </c>
      <c r="M101" s="36" t="s">
        <v>769</v>
      </c>
    </row>
    <row r="102" spans="1:13" ht="12.75">
      <c r="A102" s="111" t="s">
        <v>831</v>
      </c>
      <c r="B102" s="36" t="s">
        <v>777</v>
      </c>
      <c r="C102" s="36" t="s">
        <v>307</v>
      </c>
      <c r="G102"/>
      <c r="H102" s="35" t="s">
        <v>783</v>
      </c>
      <c r="L102" s="36" t="s">
        <v>281</v>
      </c>
      <c r="M102" s="36" t="s">
        <v>769</v>
      </c>
    </row>
    <row r="103" spans="1:13" ht="12.75">
      <c r="A103" s="111" t="s">
        <v>831</v>
      </c>
      <c r="B103" s="36" t="s">
        <v>778</v>
      </c>
      <c r="C103" s="36" t="s">
        <v>307</v>
      </c>
      <c r="H103" s="35" t="s">
        <v>784</v>
      </c>
      <c r="L103" s="36" t="s">
        <v>281</v>
      </c>
      <c r="M103" s="36" t="s">
        <v>769</v>
      </c>
    </row>
    <row r="104" spans="1:13" ht="12.75">
      <c r="A104" s="111" t="s">
        <v>831</v>
      </c>
      <c r="B104" s="36" t="s">
        <v>779</v>
      </c>
      <c r="C104" s="36" t="s">
        <v>307</v>
      </c>
      <c r="H104" s="35" t="s">
        <v>785</v>
      </c>
      <c r="L104" s="36" t="s">
        <v>281</v>
      </c>
      <c r="M104" s="36" t="s">
        <v>769</v>
      </c>
    </row>
    <row r="105" spans="1:13" ht="12.75">
      <c r="A105" s="111" t="s">
        <v>831</v>
      </c>
      <c r="B105" s="36" t="s">
        <v>780</v>
      </c>
      <c r="C105" s="36" t="s">
        <v>307</v>
      </c>
      <c r="H105" s="35" t="s">
        <v>786</v>
      </c>
      <c r="L105" s="36" t="s">
        <v>281</v>
      </c>
      <c r="M105" s="36" t="s">
        <v>769</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Rushabh Infosoft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Rushabh Infosoft Ltd.</dc:title>
  <dc:subject/>
  <dc:creator>Rushabh</dc:creator>
  <cp:keywords>Rushabh</cp:keywords>
  <dc:description>Rushabh</dc:description>
  <cp:lastModifiedBy>UNNATI</cp:lastModifiedBy>
  <cp:lastPrinted>2005-03-24T11:09:16Z</cp:lastPrinted>
  <dcterms:created xsi:type="dcterms:W3CDTF">2005-02-02T06:00:53Z</dcterms:created>
  <dcterms:modified xsi:type="dcterms:W3CDTF">2007-02-08T08:42:04Z</dcterms:modified>
  <cp:category/>
  <cp:version/>
  <cp:contentType/>
  <cp:contentStatus/>
</cp:coreProperties>
</file>